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Sheet1" sheetId="1" r:id="rId1"/>
    <sheet name="Sheet3" sheetId="2" r:id="rId2"/>
  </sheets>
  <definedNames>
    <definedName name="_xlnm.Print_Area" localSheetId="0">'Sheet1'!$A$1:$R$49</definedName>
    <definedName name="_xlnm.Print_Area" localSheetId="1">'Sheet3'!$A$1:$J$15</definedName>
  </definedNames>
  <calcPr fullCalcOnLoad="1"/>
</workbook>
</file>

<file path=xl/sharedStrings.xml><?xml version="1.0" encoding="utf-8"?>
<sst xmlns="http://schemas.openxmlformats.org/spreadsheetml/2006/main" count="71" uniqueCount="64">
  <si>
    <t>Emission Rate</t>
  </si>
  <si>
    <t>RfC</t>
  </si>
  <si>
    <t>lb./hr.</t>
  </si>
  <si>
    <t>mg/m3</t>
  </si>
  <si>
    <t>TWA</t>
  </si>
  <si>
    <t xml:space="preserve">"C" or STEL </t>
  </si>
  <si>
    <t>Safety Factor</t>
  </si>
  <si>
    <t>15 minutes</t>
  </si>
  <si>
    <t>15 Minutes</t>
  </si>
  <si>
    <t>24 Hours</t>
  </si>
  <si>
    <t>Annual</t>
  </si>
  <si>
    <t>AAC, mg/m3</t>
  </si>
  <si>
    <t>1 hour</t>
  </si>
  <si>
    <t>24-hour Impact</t>
  </si>
  <si>
    <t>Annual Impact</t>
  </si>
  <si>
    <t>15-minute Impact</t>
  </si>
  <si>
    <t>Facility:</t>
  </si>
  <si>
    <t>AIRS No. :</t>
  </si>
  <si>
    <t>SCREEN3 Modeling Results/MGLC, mg/m3</t>
  </si>
  <si>
    <t>Distance To Nearest Property Line:</t>
  </si>
  <si>
    <t>Data Base &amp; Note</t>
  </si>
  <si>
    <t>Total Emission Rate -------&gt;</t>
  </si>
  <si>
    <t>Conversion of PEL &amp; REL from PPM to mg/m3</t>
  </si>
  <si>
    <t>Conversion of LD50 to TWA</t>
  </si>
  <si>
    <t>mg/Kg</t>
  </si>
  <si>
    <t>Input LD50</t>
  </si>
  <si>
    <t>Output TWA</t>
  </si>
  <si>
    <t>Input PEL &amp; REL:</t>
  </si>
  <si>
    <t>Input MW:</t>
  </si>
  <si>
    <t>Output TWA:</t>
  </si>
  <si>
    <t>STEL/"C"</t>
  </si>
  <si>
    <t xml:space="preserve">     as public exposure time, i.e., weekly emission occurs more than 40 hours.  As the result, there is no operating</t>
  </si>
  <si>
    <t>Source Type:</t>
  </si>
  <si>
    <t>Permit Log No.:</t>
  </si>
  <si>
    <t>Prepared On:</t>
  </si>
  <si>
    <t>Prepared By:</t>
  </si>
  <si>
    <t>Acceptability of the Predicted MGLC/Ambient Impact</t>
  </si>
  <si>
    <t>PPM</t>
  </si>
  <si>
    <t>A</t>
  </si>
  <si>
    <t>B</t>
  </si>
  <si>
    <t>C</t>
  </si>
  <si>
    <t>D</t>
  </si>
  <si>
    <t>E</t>
  </si>
  <si>
    <t>F</t>
  </si>
  <si>
    <t>G</t>
  </si>
  <si>
    <t xml:space="preserve">     time limit while the TWAs are lowered by a ratio of 40/168 to account for  the longest public pollutant exposure</t>
  </si>
  <si>
    <t xml:space="preserve">     according to Ta = To(40/X).</t>
  </si>
  <si>
    <t>2.  A unit emission rate, i.e. 1.0 pound per hour should be used in the SCREEN3 modeling to obtain a unit MGLC.  The MGLCs</t>
  </si>
  <si>
    <t xml:space="preserve">     of the toxic compounds involved are obtained by scaling up or down from the unit MGLC using the ratios between the emission</t>
  </si>
  <si>
    <t>Summary of Ambient Impact Assessment of Toxic Air Pollutant Emissions</t>
  </si>
  <si>
    <t>Building Dimension:</t>
  </si>
  <si>
    <t xml:space="preserve">1.  To obtain the worst emission scenario, an annual emission time of 8,760 hours is used in the SCREEN3 modeling </t>
  </si>
  <si>
    <t xml:space="preserve">     rates of those compounds and the unit emission rate.</t>
  </si>
  <si>
    <t>3.  Input appropriate data only in the colored area.  When such data are unavailable or unnecessary, input either "na" or "NA"</t>
  </si>
  <si>
    <t xml:space="preserve">     instead to allow the spreadsheet to carry out correct calculations and logic judgements.</t>
  </si>
  <si>
    <t>feet from the source.</t>
  </si>
  <si>
    <t>mg/m3   at</t>
  </si>
  <si>
    <t xml:space="preserve">4.  The spreadsheet is protected from any accidental erase or change of the formulas or logic statements.  To remove the protection,  </t>
  </si>
  <si>
    <t xml:space="preserve">     open "Tools" manual, chose "Protection", then "Unprotect sheet ..." (no password will be asked).</t>
  </si>
  <si>
    <t>&amp; CAS No</t>
  </si>
  <si>
    <t>Compound Name</t>
  </si>
  <si>
    <t xml:space="preserve"> </t>
  </si>
  <si>
    <t>volume</t>
  </si>
  <si>
    <t xml:space="preserve">Unit (1llb/hr)MGLC: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</si>
</sst>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0_);\(0.00\)"/>
    <numFmt numFmtId="166" formatCode="0.00000_);\(0.00000\)"/>
    <numFmt numFmtId="167" formatCode="0.0000E+00"/>
    <numFmt numFmtId="168" formatCode="mm/dd/yy"/>
    <numFmt numFmtId="169" formatCode="dd\-mmm\-yy"/>
    <numFmt numFmtId="170" formatCode="0.0000"/>
    <numFmt numFmtId="171" formatCode="0.000"/>
    <numFmt numFmtId="172" formatCode="0.00000"/>
    <numFmt numFmtId="173" formatCode="0.00000000"/>
    <numFmt numFmtId="174" formatCode="0.0000000"/>
    <numFmt numFmtId="175" formatCode="0.000000"/>
    <numFmt numFmtId="176" formatCode="0.0"/>
  </numFmts>
  <fonts count="43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thin"/>
      <top style="thin"/>
      <bottom style="medium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1" fontId="1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1" fontId="1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11" fontId="1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2" fontId="1" fillId="0" borderId="11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left"/>
    </xf>
    <xf numFmtId="2" fontId="4" fillId="0" borderId="23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left"/>
    </xf>
    <xf numFmtId="2" fontId="1" fillId="0" borderId="25" xfId="0" applyNumberFormat="1" applyFont="1" applyBorder="1" applyAlignment="1">
      <alignment horizontal="center"/>
    </xf>
    <xf numFmtId="11" fontId="1" fillId="0" borderId="26" xfId="0" applyNumberFormat="1" applyFont="1" applyFill="1" applyBorder="1" applyAlignment="1">
      <alignment horizontal="center"/>
    </xf>
    <xf numFmtId="11" fontId="1" fillId="0" borderId="27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5" fillId="0" borderId="28" xfId="0" applyFont="1" applyBorder="1" applyAlignment="1">
      <alignment horizontal="left"/>
    </xf>
    <xf numFmtId="11" fontId="5" fillId="0" borderId="12" xfId="0" applyNumberFormat="1" applyFont="1" applyBorder="1" applyAlignment="1">
      <alignment horizontal="left"/>
    </xf>
    <xf numFmtId="1" fontId="5" fillId="0" borderId="12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2" fontId="1" fillId="33" borderId="0" xfId="0" applyNumberFormat="1" applyFont="1" applyFill="1" applyBorder="1" applyAlignment="1" applyProtection="1">
      <alignment horizontal="center"/>
      <protection locked="0"/>
    </xf>
    <xf numFmtId="2" fontId="1" fillId="33" borderId="19" xfId="0" applyNumberFormat="1" applyFont="1" applyFill="1" applyBorder="1" applyAlignment="1" applyProtection="1">
      <alignment horizontal="center"/>
      <protection locked="0"/>
    </xf>
    <xf numFmtId="11" fontId="1" fillId="0" borderId="19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 applyProtection="1">
      <alignment horizontal="center"/>
      <protection locked="0"/>
    </xf>
    <xf numFmtId="2" fontId="1" fillId="33" borderId="12" xfId="0" applyNumberFormat="1" applyFont="1" applyFill="1" applyBorder="1" applyAlignment="1" applyProtection="1" quotePrefix="1">
      <alignment horizontal="left"/>
      <protection locked="0"/>
    </xf>
    <xf numFmtId="0" fontId="1" fillId="33" borderId="12" xfId="0" applyFont="1" applyFill="1" applyBorder="1" applyAlignment="1" applyProtection="1">
      <alignment horizontal="center"/>
      <protection locked="0"/>
    </xf>
    <xf numFmtId="11" fontId="1" fillId="33" borderId="0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Border="1" applyAlignment="1" applyProtection="1">
      <alignment horizontal="left"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left"/>
      <protection/>
    </xf>
    <xf numFmtId="11" fontId="1" fillId="0" borderId="0" xfId="0" applyNumberFormat="1" applyFont="1" applyFill="1" applyBorder="1" applyAlignment="1" applyProtection="1">
      <alignment horizontal="right"/>
      <protection/>
    </xf>
    <xf numFmtId="2" fontId="2" fillId="0" borderId="29" xfId="0" applyNumberFormat="1" applyFont="1" applyBorder="1" applyAlignment="1">
      <alignment horizontal="center"/>
    </xf>
    <xf numFmtId="11" fontId="1" fillId="0" borderId="30" xfId="0" applyNumberFormat="1" applyFont="1" applyFill="1" applyBorder="1" applyAlignment="1">
      <alignment horizontal="center"/>
    </xf>
    <xf numFmtId="1" fontId="1" fillId="33" borderId="31" xfId="0" applyNumberFormat="1" applyFont="1" applyFill="1" applyBorder="1" applyAlignment="1" applyProtection="1">
      <alignment horizontal="center"/>
      <protection locked="0"/>
    </xf>
    <xf numFmtId="2" fontId="2" fillId="0" borderId="32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1" fillId="33" borderId="34" xfId="0" applyNumberFormat="1" applyFont="1" applyFill="1" applyBorder="1" applyAlignment="1" applyProtection="1">
      <alignment horizontal="center"/>
      <protection locked="0"/>
    </xf>
    <xf numFmtId="11" fontId="1" fillId="0" borderId="37" xfId="0" applyNumberFormat="1" applyFont="1" applyFill="1" applyBorder="1" applyAlignment="1">
      <alignment horizontal="center"/>
    </xf>
    <xf numFmtId="11" fontId="1" fillId="0" borderId="31" xfId="0" applyNumberFormat="1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33" borderId="40" xfId="0" applyFont="1" applyFill="1" applyBorder="1" applyAlignment="1" applyProtection="1">
      <alignment horizontal="center"/>
      <protection locked="0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" fillId="33" borderId="43" xfId="0" applyFont="1" applyFill="1" applyBorder="1" applyAlignment="1" applyProtection="1">
      <alignment horizontal="left"/>
      <protection locked="0"/>
    </xf>
    <xf numFmtId="2" fontId="2" fillId="0" borderId="44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2" fontId="1" fillId="0" borderId="12" xfId="0" applyNumberFormat="1" applyFont="1" applyBorder="1" applyAlignment="1">
      <alignment horizontal="left"/>
    </xf>
    <xf numFmtId="2" fontId="2" fillId="0" borderId="27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2" fontId="2" fillId="0" borderId="45" xfId="0" applyNumberFormat="1" applyFont="1" applyBorder="1" applyAlignment="1">
      <alignment horizontal="center"/>
    </xf>
    <xf numFmtId="2" fontId="2" fillId="0" borderId="46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11" fontId="2" fillId="0" borderId="27" xfId="0" applyNumberFormat="1" applyFont="1" applyBorder="1" applyAlignment="1">
      <alignment horizontal="center"/>
    </xf>
    <xf numFmtId="11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2" fontId="1" fillId="33" borderId="17" xfId="0" applyNumberFormat="1" applyFont="1" applyFill="1" applyBorder="1" applyAlignment="1" applyProtection="1">
      <alignment horizontal="center"/>
      <protection locked="0"/>
    </xf>
    <xf numFmtId="1" fontId="1" fillId="33" borderId="48" xfId="0" applyNumberFormat="1" applyFont="1" applyFill="1" applyBorder="1" applyAlignment="1" applyProtection="1">
      <alignment horizontal="center"/>
      <protection locked="0"/>
    </xf>
    <xf numFmtId="2" fontId="1" fillId="0" borderId="49" xfId="0" applyNumberFormat="1" applyFont="1" applyFill="1" applyBorder="1" applyAlignment="1">
      <alignment horizontal="center"/>
    </xf>
    <xf numFmtId="11" fontId="1" fillId="0" borderId="50" xfId="0" applyNumberFormat="1" applyFont="1" applyFill="1" applyBorder="1" applyAlignment="1">
      <alignment horizontal="center"/>
    </xf>
    <xf numFmtId="11" fontId="1" fillId="0" borderId="17" xfId="0" applyNumberFormat="1" applyFont="1" applyFill="1" applyBorder="1" applyAlignment="1">
      <alignment horizontal="center"/>
    </xf>
    <xf numFmtId="11" fontId="1" fillId="0" borderId="51" xfId="0" applyNumberFormat="1" applyFont="1" applyFill="1" applyBorder="1" applyAlignment="1">
      <alignment horizontal="center"/>
    </xf>
    <xf numFmtId="11" fontId="1" fillId="0" borderId="48" xfId="0" applyNumberFormat="1" applyFont="1" applyFill="1" applyBorder="1" applyAlignment="1">
      <alignment horizontal="center"/>
    </xf>
    <xf numFmtId="0" fontId="1" fillId="33" borderId="52" xfId="0" applyFont="1" applyFill="1" applyBorder="1" applyAlignment="1" applyProtection="1">
      <alignment horizontal="center"/>
      <protection locked="0"/>
    </xf>
    <xf numFmtId="0" fontId="1" fillId="33" borderId="53" xfId="0" applyFont="1" applyFill="1" applyBorder="1" applyAlignment="1" applyProtection="1">
      <alignment horizontal="left"/>
      <protection locked="0"/>
    </xf>
    <xf numFmtId="2" fontId="1" fillId="33" borderId="45" xfId="0" applyNumberFormat="1" applyFont="1" applyFill="1" applyBorder="1" applyAlignment="1" applyProtection="1">
      <alignment horizontal="center"/>
      <protection locked="0"/>
    </xf>
    <xf numFmtId="2" fontId="1" fillId="33" borderId="46" xfId="0" applyNumberFormat="1" applyFont="1" applyFill="1" applyBorder="1" applyAlignment="1" applyProtection="1">
      <alignment horizontal="center"/>
      <protection locked="0"/>
    </xf>
    <xf numFmtId="1" fontId="1" fillId="33" borderId="26" xfId="0" applyNumberFormat="1" applyFont="1" applyFill="1" applyBorder="1" applyAlignment="1" applyProtection="1">
      <alignment horizontal="center"/>
      <protection locked="0"/>
    </xf>
    <xf numFmtId="11" fontId="1" fillId="0" borderId="46" xfId="0" applyNumberFormat="1" applyFont="1" applyFill="1" applyBorder="1" applyAlignment="1">
      <alignment horizontal="center"/>
    </xf>
    <xf numFmtId="11" fontId="1" fillId="0" borderId="47" xfId="0" applyNumberFormat="1" applyFont="1" applyFill="1" applyBorder="1" applyAlignment="1">
      <alignment horizontal="center"/>
    </xf>
    <xf numFmtId="0" fontId="1" fillId="33" borderId="54" xfId="0" applyFont="1" applyFill="1" applyBorder="1" applyAlignment="1" applyProtection="1">
      <alignment horizontal="center"/>
      <protection locked="0"/>
    </xf>
    <xf numFmtId="0" fontId="1" fillId="0" borderId="55" xfId="0" applyFont="1" applyBorder="1" applyAlignment="1">
      <alignment horizontal="right"/>
    </xf>
    <xf numFmtId="1" fontId="1" fillId="0" borderId="15" xfId="0" applyNumberFormat="1" applyFont="1" applyBorder="1" applyAlignment="1">
      <alignment horizontal="center"/>
    </xf>
    <xf numFmtId="11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169" fontId="1" fillId="0" borderId="12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2" fontId="2" fillId="0" borderId="12" xfId="0" applyNumberFormat="1" applyFont="1" applyBorder="1" applyAlignment="1">
      <alignment horizontal="center"/>
    </xf>
    <xf numFmtId="2" fontId="1" fillId="33" borderId="48" xfId="0" applyNumberFormat="1" applyFont="1" applyFill="1" applyBorder="1" applyAlignment="1" applyProtection="1">
      <alignment horizontal="center"/>
      <protection locked="0"/>
    </xf>
    <xf numFmtId="2" fontId="1" fillId="33" borderId="31" xfId="0" applyNumberFormat="1" applyFont="1" applyFill="1" applyBorder="1" applyAlignment="1" applyProtection="1">
      <alignment horizontal="center"/>
      <protection locked="0"/>
    </xf>
    <xf numFmtId="2" fontId="1" fillId="33" borderId="26" xfId="0" applyNumberFormat="1" applyFont="1" applyFill="1" applyBorder="1" applyAlignment="1" applyProtection="1">
      <alignment horizontal="center"/>
      <protection locked="0"/>
    </xf>
    <xf numFmtId="2" fontId="1" fillId="0" borderId="57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1" fontId="1" fillId="0" borderId="12" xfId="0" applyNumberFormat="1" applyFont="1" applyBorder="1" applyAlignment="1">
      <alignment/>
    </xf>
    <xf numFmtId="0" fontId="1" fillId="0" borderId="58" xfId="0" applyFont="1" applyBorder="1" applyAlignment="1">
      <alignment horizontal="center"/>
    </xf>
    <xf numFmtId="11" fontId="1" fillId="0" borderId="49" xfId="0" applyNumberFormat="1" applyFont="1" applyFill="1" applyBorder="1" applyAlignment="1">
      <alignment horizontal="center"/>
    </xf>
    <xf numFmtId="11" fontId="1" fillId="0" borderId="34" xfId="0" applyNumberFormat="1" applyFont="1" applyFill="1" applyBorder="1" applyAlignment="1">
      <alignment horizontal="center"/>
    </xf>
    <xf numFmtId="11" fontId="1" fillId="0" borderId="45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 applyProtection="1">
      <alignment horizontal="left"/>
      <protection locked="0"/>
    </xf>
    <xf numFmtId="2" fontId="5" fillId="33" borderId="0" xfId="0" applyNumberFormat="1" applyFont="1" applyFill="1" applyBorder="1" applyAlignment="1" applyProtection="1" quotePrefix="1">
      <alignment horizontal="left"/>
      <protection locked="0"/>
    </xf>
    <xf numFmtId="2" fontId="5" fillId="0" borderId="0" xfId="0" applyNumberFormat="1" applyFont="1" applyFill="1" applyBorder="1" applyAlignment="1" applyProtection="1" quotePrefix="1">
      <alignment horizontal="left"/>
      <protection/>
    </xf>
    <xf numFmtId="2" fontId="1" fillId="0" borderId="59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" fillId="33" borderId="60" xfId="0" applyNumberFormat="1" applyFont="1" applyFill="1" applyBorder="1" applyAlignment="1" applyProtection="1">
      <alignment horizontal="center"/>
      <protection locked="0"/>
    </xf>
    <xf numFmtId="2" fontId="1" fillId="33" borderId="61" xfId="0" applyNumberFormat="1" applyFont="1" applyFill="1" applyBorder="1" applyAlignment="1" applyProtection="1">
      <alignment horizontal="center"/>
      <protection locked="0"/>
    </xf>
    <xf numFmtId="2" fontId="1" fillId="0" borderId="62" xfId="0" applyNumberFormat="1" applyFont="1" applyBorder="1" applyAlignment="1">
      <alignment horizontal="center"/>
    </xf>
    <xf numFmtId="2" fontId="4" fillId="0" borderId="63" xfId="0" applyNumberFormat="1" applyFont="1" applyBorder="1" applyAlignment="1">
      <alignment horizontal="left"/>
    </xf>
    <xf numFmtId="2" fontId="4" fillId="0" borderId="64" xfId="0" applyNumberFormat="1" applyFont="1" applyBorder="1" applyAlignment="1">
      <alignment horizontal="left"/>
    </xf>
    <xf numFmtId="2" fontId="1" fillId="0" borderId="0" xfId="0" applyNumberFormat="1" applyFont="1" applyFill="1" applyBorder="1" applyAlignment="1" applyProtection="1">
      <alignment horizontal="left"/>
      <protection/>
    </xf>
    <xf numFmtId="1" fontId="1" fillId="33" borderId="0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172" fontId="1" fillId="33" borderId="65" xfId="0" applyNumberFormat="1" applyFont="1" applyFill="1" applyBorder="1" applyAlignment="1" applyProtection="1">
      <alignment horizontal="center"/>
      <protection locked="0"/>
    </xf>
    <xf numFmtId="172" fontId="1" fillId="33" borderId="34" xfId="0" applyNumberFormat="1" applyFont="1" applyFill="1" applyBorder="1" applyAlignment="1" applyProtection="1">
      <alignment horizontal="center"/>
      <protection locked="0"/>
    </xf>
    <xf numFmtId="172" fontId="1" fillId="33" borderId="49" xfId="0" applyNumberFormat="1" applyFont="1" applyFill="1" applyBorder="1" applyAlignment="1" applyProtection="1">
      <alignment horizontal="center"/>
      <protection locked="0"/>
    </xf>
    <xf numFmtId="172" fontId="1" fillId="33" borderId="19" xfId="0" applyNumberFormat="1" applyFont="1" applyFill="1" applyBorder="1" applyAlignment="1" applyProtection="1">
      <alignment horizontal="center"/>
      <protection locked="0"/>
    </xf>
    <xf numFmtId="172" fontId="1" fillId="33" borderId="31" xfId="0" applyNumberFormat="1" applyFont="1" applyFill="1" applyBorder="1" applyAlignment="1" applyProtection="1">
      <alignment horizontal="center"/>
      <protection locked="0"/>
    </xf>
    <xf numFmtId="0" fontId="7" fillId="0" borderId="2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8" fillId="33" borderId="22" xfId="0" applyFont="1" applyFill="1" applyBorder="1" applyAlignment="1" applyProtection="1">
      <alignment horizontal="left"/>
      <protection locked="0"/>
    </xf>
    <xf numFmtId="0" fontId="8" fillId="33" borderId="66" xfId="0" applyFont="1" applyFill="1" applyBorder="1" applyAlignment="1" applyProtection="1">
      <alignment horizontal="left"/>
      <protection locked="0"/>
    </xf>
    <xf numFmtId="0" fontId="7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71" fontId="0" fillId="0" borderId="19" xfId="0" applyNumberFormat="1" applyBorder="1" applyAlignment="1">
      <alignment horizontal="center"/>
    </xf>
    <xf numFmtId="2" fontId="1" fillId="33" borderId="0" xfId="0" applyNumberFormat="1" applyFont="1" applyFill="1" applyBorder="1" applyAlignment="1" applyProtection="1">
      <alignment horizontal="left"/>
      <protection locked="0"/>
    </xf>
    <xf numFmtId="2" fontId="3" fillId="0" borderId="0" xfId="0" applyNumberFormat="1" applyFont="1" applyAlignment="1">
      <alignment horizontal="center"/>
    </xf>
    <xf numFmtId="2" fontId="1" fillId="0" borderId="67" xfId="0" applyNumberFormat="1" applyFont="1" applyBorder="1" applyAlignment="1">
      <alignment horizontal="center"/>
    </xf>
    <xf numFmtId="2" fontId="1" fillId="0" borderId="68" xfId="0" applyNumberFormat="1" applyFont="1" applyBorder="1" applyAlignment="1">
      <alignment horizontal="center"/>
    </xf>
    <xf numFmtId="2" fontId="1" fillId="0" borderId="69" xfId="0" applyNumberFormat="1" applyFont="1" applyBorder="1" applyAlignment="1">
      <alignment horizontal="center"/>
    </xf>
    <xf numFmtId="11" fontId="1" fillId="0" borderId="67" xfId="0" applyNumberFormat="1" applyFont="1" applyBorder="1" applyAlignment="1">
      <alignment horizontal="center"/>
    </xf>
    <xf numFmtId="11" fontId="1" fillId="0" borderId="68" xfId="0" applyNumberFormat="1" applyFont="1" applyBorder="1" applyAlignment="1">
      <alignment horizontal="center"/>
    </xf>
    <xf numFmtId="11" fontId="1" fillId="0" borderId="69" xfId="0" applyNumberFormat="1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1" fillId="0" borderId="70" xfId="0" applyNumberFormat="1" applyFont="1" applyBorder="1" applyAlignment="1">
      <alignment horizontal="center"/>
    </xf>
    <xf numFmtId="2" fontId="1" fillId="0" borderId="71" xfId="0" applyNumberFormat="1" applyFont="1" applyBorder="1" applyAlignment="1">
      <alignment horizontal="center"/>
    </xf>
    <xf numFmtId="2" fontId="1" fillId="0" borderId="72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73" xfId="0" applyNumberFormat="1" applyFont="1" applyBorder="1" applyAlignment="1">
      <alignment horizontal="center"/>
    </xf>
    <xf numFmtId="2" fontId="1" fillId="0" borderId="74" xfId="0" applyNumberFormat="1" applyFont="1" applyBorder="1" applyAlignment="1">
      <alignment horizontal="center"/>
    </xf>
    <xf numFmtId="2" fontId="1" fillId="0" borderId="75" xfId="0" applyNumberFormat="1" applyFont="1" applyBorder="1" applyAlignment="1">
      <alignment horizontal="center"/>
    </xf>
    <xf numFmtId="11" fontId="2" fillId="0" borderId="76" xfId="0" applyNumberFormat="1" applyFont="1" applyBorder="1" applyAlignment="1">
      <alignment horizontal="center"/>
    </xf>
    <xf numFmtId="11" fontId="2" fillId="0" borderId="77" xfId="0" applyNumberFormat="1" applyFont="1" applyBorder="1" applyAlignment="1">
      <alignment horizontal="center"/>
    </xf>
    <xf numFmtId="11" fontId="2" fillId="0" borderId="78" xfId="0" applyNumberFormat="1" applyFont="1" applyBorder="1" applyAlignment="1">
      <alignment horizontal="center"/>
    </xf>
    <xf numFmtId="11" fontId="2" fillId="0" borderId="12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zoomScalePageLayoutView="0" workbookViewId="0" topLeftCell="A1">
      <selection activeCell="C2" sqref="C2"/>
    </sheetView>
  </sheetViews>
  <sheetFormatPr defaultColWidth="9.7109375" defaultRowHeight="12.75"/>
  <cols>
    <col min="1" max="1" width="26.57421875" style="2" customWidth="1"/>
    <col min="2" max="2" width="13.140625" style="4" bestFit="1" customWidth="1"/>
    <col min="3" max="3" width="9.7109375" style="4" customWidth="1"/>
    <col min="4" max="4" width="10.28125" style="4" customWidth="1"/>
    <col min="5" max="6" width="9.7109375" style="4" customWidth="1"/>
    <col min="7" max="7" width="9.7109375" style="8" customWidth="1"/>
    <col min="8" max="10" width="9.7109375" style="4" customWidth="1"/>
    <col min="11" max="12" width="9.7109375" style="3" customWidth="1"/>
    <col min="13" max="13" width="9.7109375" style="1" customWidth="1"/>
    <col min="14" max="14" width="10.28125" style="1" customWidth="1"/>
    <col min="15" max="15" width="18.8515625" style="1" customWidth="1"/>
    <col min="16" max="16" width="13.7109375" style="1" customWidth="1"/>
    <col min="17" max="17" width="15.7109375" style="1" customWidth="1"/>
    <col min="18" max="18" width="18.7109375" style="1" customWidth="1"/>
    <col min="19" max="16384" width="9.7109375" style="1" customWidth="1"/>
  </cols>
  <sheetData>
    <row r="1" spans="1:18" s="13" customFormat="1" ht="18.75">
      <c r="A1" s="149" t="s">
        <v>49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ht="12.75" thickBot="1"/>
    <row r="3" spans="1:18" ht="12.75" thickTop="1">
      <c r="A3" s="39" t="s">
        <v>16</v>
      </c>
      <c r="B3" s="119"/>
      <c r="C3" s="47"/>
      <c r="D3" s="47"/>
      <c r="E3" s="47"/>
      <c r="F3" s="47"/>
      <c r="G3" s="41" t="s">
        <v>17</v>
      </c>
      <c r="H3" s="48"/>
      <c r="I3" s="47"/>
      <c r="J3" s="47"/>
      <c r="K3" s="40" t="s">
        <v>33</v>
      </c>
      <c r="L3" s="12"/>
      <c r="M3" s="49"/>
      <c r="N3" s="14"/>
      <c r="O3" s="14" t="s">
        <v>34</v>
      </c>
      <c r="P3" s="106">
        <f ca="1">TODAY()</f>
        <v>41619</v>
      </c>
      <c r="Q3" s="14"/>
      <c r="R3" s="10"/>
    </row>
    <row r="4" spans="1:18" ht="12">
      <c r="A4" s="18"/>
      <c r="B4" s="17"/>
      <c r="C4" s="5"/>
      <c r="D4" s="5"/>
      <c r="E4" s="5"/>
      <c r="F4" s="5"/>
      <c r="G4" s="16"/>
      <c r="H4" s="5"/>
      <c r="I4" s="5"/>
      <c r="J4" s="5"/>
      <c r="K4" s="7"/>
      <c r="L4" s="7"/>
      <c r="M4" s="6"/>
      <c r="N4" s="6"/>
      <c r="O4" s="6"/>
      <c r="P4" s="6"/>
      <c r="Q4" s="6"/>
      <c r="R4" s="11"/>
    </row>
    <row r="5" spans="1:18" ht="12">
      <c r="A5" s="18" t="s">
        <v>19</v>
      </c>
      <c r="B5" s="120"/>
      <c r="C5" s="42" t="s">
        <v>32</v>
      </c>
      <c r="D5" s="44" t="s">
        <v>62</v>
      </c>
      <c r="E5" s="5"/>
      <c r="F5" s="5"/>
      <c r="G5" s="43" t="s">
        <v>63</v>
      </c>
      <c r="H5" s="50"/>
      <c r="I5" s="5" t="s">
        <v>56</v>
      </c>
      <c r="J5" s="130"/>
      <c r="K5" s="15" t="s">
        <v>55</v>
      </c>
      <c r="L5" s="7"/>
      <c r="M5" s="6"/>
      <c r="N5" s="6"/>
      <c r="O5" s="6" t="s">
        <v>35</v>
      </c>
      <c r="P5" s="131"/>
      <c r="Q5" s="6"/>
      <c r="R5" s="11"/>
    </row>
    <row r="6" spans="1:18" ht="12">
      <c r="A6" s="18"/>
      <c r="B6" s="121"/>
      <c r="C6" s="51"/>
      <c r="D6" s="52"/>
      <c r="E6" s="52"/>
      <c r="F6" s="52"/>
      <c r="G6" s="53"/>
      <c r="H6" s="54"/>
      <c r="I6" s="17"/>
      <c r="J6" s="38"/>
      <c r="K6" s="15"/>
      <c r="L6" s="7"/>
      <c r="M6" s="6"/>
      <c r="N6" s="6"/>
      <c r="O6" s="6"/>
      <c r="P6" s="6"/>
      <c r="Q6" s="6"/>
      <c r="R6" s="11"/>
    </row>
    <row r="7" spans="1:18" ht="12.75" thickBot="1">
      <c r="A7" s="18" t="s">
        <v>50</v>
      </c>
      <c r="B7" s="148"/>
      <c r="C7" s="129"/>
      <c r="D7" s="52"/>
      <c r="E7" s="52"/>
      <c r="F7" s="52"/>
      <c r="G7" s="53"/>
      <c r="H7" s="54"/>
      <c r="I7" s="17"/>
      <c r="J7" s="38"/>
      <c r="K7" s="15"/>
      <c r="L7" s="7"/>
      <c r="M7" s="6"/>
      <c r="N7" s="6"/>
      <c r="O7" s="6"/>
      <c r="P7" s="6"/>
      <c r="Q7" s="6"/>
      <c r="R7" s="11"/>
    </row>
    <row r="8" spans="1:18" ht="12.75" thickTop="1">
      <c r="A8" s="73"/>
      <c r="B8" s="113"/>
      <c r="C8" s="74"/>
      <c r="D8" s="113"/>
      <c r="E8" s="113"/>
      <c r="F8" s="113"/>
      <c r="G8" s="24"/>
      <c r="H8" s="113"/>
      <c r="I8" s="113"/>
      <c r="J8" s="113"/>
      <c r="K8" s="114"/>
      <c r="L8" s="12"/>
      <c r="M8" s="14"/>
      <c r="N8" s="14"/>
      <c r="O8" s="14"/>
      <c r="P8" s="14"/>
      <c r="Q8" s="14"/>
      <c r="R8" s="14"/>
    </row>
    <row r="9" spans="1:18" ht="12.75" thickBot="1">
      <c r="A9" s="107"/>
      <c r="B9" s="5"/>
      <c r="C9" s="5"/>
      <c r="D9" s="5"/>
      <c r="E9" s="5"/>
      <c r="F9" s="5"/>
      <c r="G9" s="16"/>
      <c r="H9" s="5"/>
      <c r="I9" s="5"/>
      <c r="J9" s="5"/>
      <c r="K9" s="7"/>
      <c r="L9" s="7"/>
      <c r="M9" s="6"/>
      <c r="N9" s="6"/>
      <c r="O9" s="6"/>
      <c r="P9" s="6"/>
      <c r="Q9" s="6"/>
      <c r="R9" s="6"/>
    </row>
    <row r="10" spans="2:18" ht="12.75" customHeight="1" thickBot="1" thickTop="1">
      <c r="B10" s="122" t="s">
        <v>38</v>
      </c>
      <c r="C10" s="150" t="s">
        <v>39</v>
      </c>
      <c r="D10" s="151"/>
      <c r="E10" s="152"/>
      <c r="F10" s="150" t="s">
        <v>40</v>
      </c>
      <c r="G10" s="152"/>
      <c r="H10" s="150" t="s">
        <v>41</v>
      </c>
      <c r="I10" s="151"/>
      <c r="J10" s="152"/>
      <c r="K10" s="153" t="s">
        <v>42</v>
      </c>
      <c r="L10" s="154"/>
      <c r="M10" s="154"/>
      <c r="N10" s="155"/>
      <c r="O10" s="156" t="s">
        <v>43</v>
      </c>
      <c r="P10" s="157"/>
      <c r="Q10" s="158"/>
      <c r="R10" s="115" t="s">
        <v>44</v>
      </c>
    </row>
    <row r="11" spans="1:18" s="13" customFormat="1" ht="17.25" customHeight="1" thickTop="1">
      <c r="A11" s="69" t="s">
        <v>60</v>
      </c>
      <c r="B11" s="108" t="s">
        <v>0</v>
      </c>
      <c r="C11" s="58" t="s">
        <v>1</v>
      </c>
      <c r="D11" s="55" t="s">
        <v>5</v>
      </c>
      <c r="E11" s="59" t="s">
        <v>4</v>
      </c>
      <c r="F11" s="165" t="s">
        <v>6</v>
      </c>
      <c r="G11" s="165"/>
      <c r="H11" s="166" t="s">
        <v>11</v>
      </c>
      <c r="I11" s="167"/>
      <c r="J11" s="168"/>
      <c r="K11" s="178" t="s">
        <v>18</v>
      </c>
      <c r="L11" s="179"/>
      <c r="M11" s="179"/>
      <c r="N11" s="180"/>
      <c r="O11" s="181" t="s">
        <v>36</v>
      </c>
      <c r="P11" s="181"/>
      <c r="Q11" s="181"/>
      <c r="R11" s="66" t="s">
        <v>20</v>
      </c>
    </row>
    <row r="12" spans="1:18" s="13" customFormat="1" ht="18.75" customHeight="1" thickBot="1">
      <c r="A12" s="70" t="s">
        <v>59</v>
      </c>
      <c r="B12" s="123" t="s">
        <v>2</v>
      </c>
      <c r="C12" s="61" t="s">
        <v>3</v>
      </c>
      <c r="D12" s="72" t="s">
        <v>3</v>
      </c>
      <c r="E12" s="62" t="s">
        <v>3</v>
      </c>
      <c r="F12" s="75" t="s">
        <v>30</v>
      </c>
      <c r="G12" s="76" t="s">
        <v>4</v>
      </c>
      <c r="H12" s="77" t="s">
        <v>8</v>
      </c>
      <c r="I12" s="78" t="s">
        <v>9</v>
      </c>
      <c r="J12" s="79" t="s">
        <v>10</v>
      </c>
      <c r="K12" s="80" t="s">
        <v>12</v>
      </c>
      <c r="L12" s="81" t="s">
        <v>7</v>
      </c>
      <c r="M12" s="82" t="s">
        <v>9</v>
      </c>
      <c r="N12" s="83" t="s">
        <v>10</v>
      </c>
      <c r="O12" s="84" t="s">
        <v>15</v>
      </c>
      <c r="P12" s="82" t="s">
        <v>13</v>
      </c>
      <c r="Q12" s="85" t="s">
        <v>14</v>
      </c>
      <c r="R12" s="67"/>
    </row>
    <row r="13" spans="1:18" s="9" customFormat="1" ht="12.75" thickBot="1">
      <c r="A13" s="71"/>
      <c r="B13" s="132"/>
      <c r="C13" s="134"/>
      <c r="D13" s="86"/>
      <c r="E13" s="109"/>
      <c r="F13" s="88">
        <f>IF(A13="","",IF(D13="na","na",10))</f>
      </c>
      <c r="G13" s="87"/>
      <c r="H13" s="116">
        <f>IF(A13="","",IF(D13="na","na",IF(F13="na","na",D13/$F13)))</f>
      </c>
      <c r="I13" s="90">
        <f>IF(A13="","",IF(E13="na","na",E13/$G13*40/168))</f>
      </c>
      <c r="J13" s="91">
        <f>IF(A13="","",C13)</f>
      </c>
      <c r="K13" s="89">
        <f>IF(A13="","",$H$5*B13)</f>
      </c>
      <c r="L13" s="90">
        <f>IF(A13="","",IF(D13="na","na",$K13*1.32))</f>
      </c>
      <c r="M13" s="90">
        <f>IF(A13="","",IF(E13="na","na",$K13*0.4))</f>
      </c>
      <c r="N13" s="91">
        <f>IF(A13="","",IF(C13="na","na",$K13*0.08))</f>
      </c>
      <c r="O13" s="89">
        <f>IF(A13="","",IF(L13="na","na",IF(H13&gt;L13,"Acceptable","Unacceptable")))</f>
      </c>
      <c r="P13" s="90">
        <f>IF(A13="","",IF(M13="na","na",IF(I13&gt;M13,"Acceptable","Unacceptable")))</f>
      </c>
      <c r="Q13" s="92">
        <f>IF(A13="","",IF(N13="na","na",IF(J13&gt;N13,"Acceptable","Unaceptable")))</f>
      </c>
      <c r="R13" s="93"/>
    </row>
    <row r="14" spans="1:18" s="9" customFormat="1" ht="12.75" thickBot="1">
      <c r="A14" s="71"/>
      <c r="B14" s="133"/>
      <c r="C14" s="133"/>
      <c r="D14" s="45"/>
      <c r="E14" s="110"/>
      <c r="F14" s="60">
        <f aca="true" t="shared" si="0" ref="F14:F32">IF(A14="","",IF(D14="na","na",10))</f>
      </c>
      <c r="G14" s="87"/>
      <c r="H14" s="117">
        <f aca="true" t="shared" si="1" ref="H14:H32">IF(A14="","",IF(D14="na","na",IF(F14="na","na",D14/$F14)))</f>
      </c>
      <c r="I14" s="46">
        <f aca="true" t="shared" si="2" ref="I14:I32">IF(A14="","",IF(E14="na","na",E14/$G14*40/168))</f>
      </c>
      <c r="J14" s="64">
        <f aca="true" t="shared" si="3" ref="J14:J32">IF(A14="","",C14)</f>
      </c>
      <c r="K14" s="56">
        <f>IF(A14="","",$H$5*B14)</f>
      </c>
      <c r="L14" s="46">
        <f aca="true" t="shared" si="4" ref="L14:L32">IF(A14="","",IF(D14="na","na",$K14*1.32))</f>
      </c>
      <c r="M14" s="46">
        <f aca="true" t="shared" si="5" ref="M14:M32">IF(A14="","",IF(E14="na","na",$K14*0.4))</f>
      </c>
      <c r="N14" s="64">
        <f aca="true" t="shared" si="6" ref="N14:N32">IF(A14="","",IF(C14="na","na",$K14*0.08))</f>
      </c>
      <c r="O14" s="56">
        <f aca="true" t="shared" si="7" ref="O14:O32">IF(A14="","",IF(L14="na","na",IF(H14&gt;L14,"Acceptable","Unacceptable")))</f>
      </c>
      <c r="P14" s="46">
        <f aca="true" t="shared" si="8" ref="P14:P32">IF(A14="","",IF(M14="na","na",IF(I14&gt;M14,"Acceptable","Unacceptable")))</f>
      </c>
      <c r="Q14" s="65">
        <f aca="true" t="shared" si="9" ref="Q14:Q32">IF(A14="","",IF(N14="na","na",IF(J14&gt;N14,"Acceptable","Unaceptable")))</f>
      </c>
      <c r="R14" s="68"/>
    </row>
    <row r="15" spans="1:18" s="9" customFormat="1" ht="12.75" thickBot="1">
      <c r="A15" s="71"/>
      <c r="B15" s="133"/>
      <c r="C15" s="133"/>
      <c r="D15" s="45"/>
      <c r="E15" s="110"/>
      <c r="F15" s="60">
        <f t="shared" si="0"/>
      </c>
      <c r="G15" s="87"/>
      <c r="H15" s="117">
        <f t="shared" si="1"/>
      </c>
      <c r="I15" s="46">
        <f t="shared" si="2"/>
      </c>
      <c r="J15" s="64">
        <f t="shared" si="3"/>
      </c>
      <c r="K15" s="56">
        <f aca="true" t="shared" si="10" ref="K15:K32">IF(A15="","",$H$5*B15)</f>
      </c>
      <c r="L15" s="46">
        <f t="shared" si="4"/>
      </c>
      <c r="M15" s="46">
        <f t="shared" si="5"/>
      </c>
      <c r="N15" s="64">
        <f t="shared" si="6"/>
      </c>
      <c r="O15" s="56">
        <f t="shared" si="7"/>
      </c>
      <c r="P15" s="46">
        <f t="shared" si="8"/>
      </c>
      <c r="Q15" s="65">
        <f t="shared" si="9"/>
      </c>
      <c r="R15" s="68"/>
    </row>
    <row r="16" spans="1:18" s="9" customFormat="1" ht="12.75" thickBot="1">
      <c r="A16" s="71"/>
      <c r="B16" s="133"/>
      <c r="C16" s="133"/>
      <c r="D16" s="45"/>
      <c r="E16" s="110"/>
      <c r="F16" s="60">
        <f t="shared" si="0"/>
      </c>
      <c r="G16" s="87"/>
      <c r="H16" s="117">
        <f t="shared" si="1"/>
      </c>
      <c r="I16" s="46">
        <f t="shared" si="2"/>
      </c>
      <c r="J16" s="64">
        <f t="shared" si="3"/>
      </c>
      <c r="K16" s="56">
        <f t="shared" si="10"/>
      </c>
      <c r="L16" s="46">
        <f t="shared" si="4"/>
      </c>
      <c r="M16" s="46">
        <f t="shared" si="5"/>
      </c>
      <c r="N16" s="64">
        <f t="shared" si="6"/>
      </c>
      <c r="O16" s="56">
        <f t="shared" si="7"/>
      </c>
      <c r="P16" s="46">
        <f t="shared" si="8"/>
      </c>
      <c r="Q16" s="65">
        <f t="shared" si="9"/>
      </c>
      <c r="R16" s="68"/>
    </row>
    <row r="17" spans="1:18" s="9" customFormat="1" ht="12.75" thickBot="1">
      <c r="A17" s="71"/>
      <c r="B17" s="133"/>
      <c r="C17" s="133"/>
      <c r="D17" s="135"/>
      <c r="E17" s="136"/>
      <c r="F17" s="60">
        <f t="shared" si="0"/>
      </c>
      <c r="G17" s="87"/>
      <c r="H17" s="117">
        <f t="shared" si="1"/>
      </c>
      <c r="I17" s="46">
        <f t="shared" si="2"/>
      </c>
      <c r="J17" s="64">
        <f t="shared" si="3"/>
      </c>
      <c r="K17" s="56">
        <f t="shared" si="10"/>
      </c>
      <c r="L17" s="46">
        <f t="shared" si="4"/>
      </c>
      <c r="M17" s="46">
        <f t="shared" si="5"/>
      </c>
      <c r="N17" s="64">
        <f t="shared" si="6"/>
      </c>
      <c r="O17" s="56">
        <f t="shared" si="7"/>
      </c>
      <c r="P17" s="46">
        <f t="shared" si="8"/>
      </c>
      <c r="Q17" s="65">
        <f t="shared" si="9"/>
      </c>
      <c r="R17" s="68"/>
    </row>
    <row r="18" spans="1:18" s="9" customFormat="1" ht="12.75" thickBot="1">
      <c r="A18" s="71"/>
      <c r="B18" s="133"/>
      <c r="C18" s="133"/>
      <c r="D18" s="135"/>
      <c r="E18" s="136"/>
      <c r="F18" s="60">
        <f t="shared" si="0"/>
      </c>
      <c r="G18" s="87"/>
      <c r="H18" s="117">
        <f t="shared" si="1"/>
      </c>
      <c r="I18" s="46">
        <f t="shared" si="2"/>
      </c>
      <c r="J18" s="64">
        <f t="shared" si="3"/>
      </c>
      <c r="K18" s="56">
        <f t="shared" si="10"/>
      </c>
      <c r="L18" s="46">
        <f t="shared" si="4"/>
      </c>
      <c r="M18" s="46">
        <f t="shared" si="5"/>
      </c>
      <c r="N18" s="64">
        <f t="shared" si="6"/>
      </c>
      <c r="O18" s="56">
        <f t="shared" si="7"/>
      </c>
      <c r="P18" s="46">
        <f t="shared" si="8"/>
      </c>
      <c r="Q18" s="65">
        <f t="shared" si="9"/>
      </c>
      <c r="R18" s="68"/>
    </row>
    <row r="19" spans="1:18" s="9" customFormat="1" ht="12.75" thickBot="1">
      <c r="A19" s="71"/>
      <c r="B19" s="133"/>
      <c r="C19" s="133"/>
      <c r="D19" s="135"/>
      <c r="E19" s="136"/>
      <c r="F19" s="60">
        <f t="shared" si="0"/>
      </c>
      <c r="G19" s="87"/>
      <c r="H19" s="117">
        <f t="shared" si="1"/>
      </c>
      <c r="I19" s="46">
        <f t="shared" si="2"/>
      </c>
      <c r="J19" s="64">
        <f t="shared" si="3"/>
      </c>
      <c r="K19" s="56">
        <f t="shared" si="10"/>
      </c>
      <c r="L19" s="46">
        <f t="shared" si="4"/>
      </c>
      <c r="M19" s="46">
        <f t="shared" si="5"/>
      </c>
      <c r="N19" s="64">
        <f t="shared" si="6"/>
      </c>
      <c r="O19" s="56">
        <f t="shared" si="7"/>
      </c>
      <c r="P19" s="46">
        <f t="shared" si="8"/>
      </c>
      <c r="Q19" s="65">
        <f t="shared" si="9"/>
      </c>
      <c r="R19" s="68"/>
    </row>
    <row r="20" spans="1:18" s="9" customFormat="1" ht="12">
      <c r="A20" s="71"/>
      <c r="B20" s="133"/>
      <c r="C20" s="133"/>
      <c r="D20" s="135"/>
      <c r="E20" s="136"/>
      <c r="F20" s="60">
        <f t="shared" si="0"/>
      </c>
      <c r="G20" s="87"/>
      <c r="H20" s="117">
        <f t="shared" si="1"/>
      </c>
      <c r="I20" s="46">
        <f t="shared" si="2"/>
      </c>
      <c r="J20" s="64">
        <f t="shared" si="3"/>
      </c>
      <c r="K20" s="56">
        <f t="shared" si="10"/>
      </c>
      <c r="L20" s="46">
        <f t="shared" si="4"/>
      </c>
      <c r="M20" s="46">
        <f t="shared" si="5"/>
      </c>
      <c r="N20" s="64">
        <f t="shared" si="6"/>
      </c>
      <c r="O20" s="56">
        <f t="shared" si="7"/>
      </c>
      <c r="P20" s="46">
        <f t="shared" si="8"/>
      </c>
      <c r="Q20" s="65">
        <f t="shared" si="9"/>
      </c>
      <c r="R20" s="68"/>
    </row>
    <row r="21" spans="1:18" s="9" customFormat="1" ht="12">
      <c r="A21" s="71"/>
      <c r="B21" s="133"/>
      <c r="C21" s="133"/>
      <c r="D21" s="135"/>
      <c r="E21" s="136"/>
      <c r="F21" s="60">
        <f t="shared" si="0"/>
      </c>
      <c r="G21" s="57"/>
      <c r="H21" s="117">
        <f t="shared" si="1"/>
      </c>
      <c r="I21" s="46">
        <f t="shared" si="2"/>
      </c>
      <c r="J21" s="64">
        <f t="shared" si="3"/>
      </c>
      <c r="K21" s="56">
        <f>IF(A21="","",$H$5*B21)</f>
      </c>
      <c r="L21" s="46">
        <f t="shared" si="4"/>
      </c>
      <c r="M21" s="46">
        <f t="shared" si="5"/>
      </c>
      <c r="N21" s="64">
        <f t="shared" si="6"/>
      </c>
      <c r="O21" s="56">
        <f t="shared" si="7"/>
      </c>
      <c r="P21" s="46">
        <f t="shared" si="8"/>
      </c>
      <c r="Q21" s="65">
        <f t="shared" si="9"/>
      </c>
      <c r="R21" s="68"/>
    </row>
    <row r="22" spans="1:18" s="9" customFormat="1" ht="11.25" customHeight="1">
      <c r="A22" s="71"/>
      <c r="B22" s="133"/>
      <c r="C22" s="63"/>
      <c r="D22" s="45"/>
      <c r="E22" s="110"/>
      <c r="F22" s="60">
        <f t="shared" si="0"/>
      </c>
      <c r="G22" s="57"/>
      <c r="H22" s="117">
        <f t="shared" si="1"/>
      </c>
      <c r="I22" s="46">
        <f t="shared" si="2"/>
      </c>
      <c r="J22" s="64">
        <f t="shared" si="3"/>
      </c>
      <c r="K22" s="56">
        <f t="shared" si="10"/>
      </c>
      <c r="L22" s="46">
        <f t="shared" si="4"/>
      </c>
      <c r="M22" s="46">
        <f t="shared" si="5"/>
      </c>
      <c r="N22" s="64">
        <f t="shared" si="6"/>
      </c>
      <c r="O22" s="56">
        <f t="shared" si="7"/>
      </c>
      <c r="P22" s="46">
        <f t="shared" si="8"/>
      </c>
      <c r="Q22" s="65">
        <f t="shared" si="9"/>
      </c>
      <c r="R22" s="68"/>
    </row>
    <row r="23" spans="1:18" s="9" customFormat="1" ht="12">
      <c r="A23" s="71"/>
      <c r="B23" s="133"/>
      <c r="C23" s="63"/>
      <c r="D23" s="45"/>
      <c r="E23" s="110"/>
      <c r="F23" s="60">
        <f t="shared" si="0"/>
      </c>
      <c r="G23" s="57"/>
      <c r="H23" s="117">
        <f t="shared" si="1"/>
      </c>
      <c r="I23" s="46">
        <f t="shared" si="2"/>
      </c>
      <c r="J23" s="64">
        <f t="shared" si="3"/>
      </c>
      <c r="K23" s="56">
        <f t="shared" si="10"/>
      </c>
      <c r="L23" s="46">
        <f t="shared" si="4"/>
      </c>
      <c r="M23" s="46">
        <f t="shared" si="5"/>
      </c>
      <c r="N23" s="64">
        <f t="shared" si="6"/>
      </c>
      <c r="O23" s="56">
        <f t="shared" si="7"/>
      </c>
      <c r="P23" s="46">
        <f t="shared" si="8"/>
      </c>
      <c r="Q23" s="65">
        <f t="shared" si="9"/>
      </c>
      <c r="R23" s="68"/>
    </row>
    <row r="24" spans="1:18" s="9" customFormat="1" ht="12">
      <c r="A24" s="71"/>
      <c r="B24" s="133"/>
      <c r="C24" s="63"/>
      <c r="D24" s="45"/>
      <c r="E24" s="110"/>
      <c r="F24" s="60">
        <f t="shared" si="0"/>
      </c>
      <c r="G24" s="57"/>
      <c r="H24" s="117">
        <f t="shared" si="1"/>
      </c>
      <c r="I24" s="46">
        <f t="shared" si="2"/>
      </c>
      <c r="J24" s="64">
        <f t="shared" si="3"/>
      </c>
      <c r="K24" s="56">
        <f t="shared" si="10"/>
      </c>
      <c r="L24" s="46">
        <f t="shared" si="4"/>
      </c>
      <c r="M24" s="46">
        <f t="shared" si="5"/>
      </c>
      <c r="N24" s="64">
        <f t="shared" si="6"/>
      </c>
      <c r="O24" s="56">
        <f t="shared" si="7"/>
      </c>
      <c r="P24" s="46">
        <f t="shared" si="8"/>
      </c>
      <c r="Q24" s="65">
        <f t="shared" si="9"/>
      </c>
      <c r="R24" s="68"/>
    </row>
    <row r="25" spans="1:18" s="9" customFormat="1" ht="12">
      <c r="A25" s="71"/>
      <c r="B25" s="63"/>
      <c r="C25" s="63"/>
      <c r="D25" s="45"/>
      <c r="E25" s="110"/>
      <c r="F25" s="60">
        <f t="shared" si="0"/>
      </c>
      <c r="G25" s="57"/>
      <c r="H25" s="117">
        <f t="shared" si="1"/>
      </c>
      <c r="I25" s="46">
        <f t="shared" si="2"/>
      </c>
      <c r="J25" s="64">
        <f t="shared" si="3"/>
      </c>
      <c r="K25" s="56">
        <f t="shared" si="10"/>
      </c>
      <c r="L25" s="46">
        <f t="shared" si="4"/>
      </c>
      <c r="M25" s="46">
        <f t="shared" si="5"/>
      </c>
      <c r="N25" s="64">
        <f t="shared" si="6"/>
      </c>
      <c r="O25" s="56">
        <f t="shared" si="7"/>
      </c>
      <c r="P25" s="46">
        <f t="shared" si="8"/>
      </c>
      <c r="Q25" s="65">
        <f t="shared" si="9"/>
      </c>
      <c r="R25" s="68"/>
    </row>
    <row r="26" spans="1:18" s="9" customFormat="1" ht="12">
      <c r="A26" s="71"/>
      <c r="B26" s="63"/>
      <c r="C26" s="63"/>
      <c r="D26" s="45"/>
      <c r="E26" s="110"/>
      <c r="F26" s="60">
        <f t="shared" si="0"/>
      </c>
      <c r="G26" s="57"/>
      <c r="H26" s="117">
        <f t="shared" si="1"/>
      </c>
      <c r="I26" s="46">
        <f t="shared" si="2"/>
      </c>
      <c r="J26" s="64">
        <f t="shared" si="3"/>
      </c>
      <c r="K26" s="56">
        <f t="shared" si="10"/>
      </c>
      <c r="L26" s="46">
        <f t="shared" si="4"/>
      </c>
      <c r="M26" s="46">
        <f t="shared" si="5"/>
      </c>
      <c r="N26" s="64">
        <f t="shared" si="6"/>
      </c>
      <c r="O26" s="56">
        <f t="shared" si="7"/>
      </c>
      <c r="P26" s="46">
        <f t="shared" si="8"/>
      </c>
      <c r="Q26" s="65">
        <f t="shared" si="9"/>
      </c>
      <c r="R26" s="68"/>
    </row>
    <row r="27" spans="1:18" s="9" customFormat="1" ht="12">
      <c r="A27" s="71"/>
      <c r="B27" s="63"/>
      <c r="C27" s="63"/>
      <c r="D27" s="45"/>
      <c r="E27" s="110"/>
      <c r="F27" s="60">
        <f t="shared" si="0"/>
      </c>
      <c r="G27" s="57"/>
      <c r="H27" s="117">
        <f t="shared" si="1"/>
      </c>
      <c r="I27" s="46">
        <f t="shared" si="2"/>
      </c>
      <c r="J27" s="64">
        <f t="shared" si="3"/>
      </c>
      <c r="K27" s="56">
        <f t="shared" si="10"/>
      </c>
      <c r="L27" s="46">
        <f t="shared" si="4"/>
      </c>
      <c r="M27" s="46">
        <f t="shared" si="5"/>
      </c>
      <c r="N27" s="64">
        <f t="shared" si="6"/>
      </c>
      <c r="O27" s="56">
        <f t="shared" si="7"/>
      </c>
      <c r="P27" s="46">
        <f t="shared" si="8"/>
      </c>
      <c r="Q27" s="65">
        <f t="shared" si="9"/>
      </c>
      <c r="R27" s="68"/>
    </row>
    <row r="28" spans="1:18" s="9" customFormat="1" ht="12">
      <c r="A28" s="71"/>
      <c r="B28" s="124"/>
      <c r="C28" s="63"/>
      <c r="D28" s="45"/>
      <c r="E28" s="110"/>
      <c r="F28" s="60">
        <f t="shared" si="0"/>
      </c>
      <c r="G28" s="57"/>
      <c r="H28" s="117">
        <f t="shared" si="1"/>
      </c>
      <c r="I28" s="46">
        <f t="shared" si="2"/>
      </c>
      <c r="J28" s="64">
        <f t="shared" si="3"/>
      </c>
      <c r="K28" s="56">
        <f>IF(A28="","",$H$5*B28)</f>
      </c>
      <c r="L28" s="46">
        <f t="shared" si="4"/>
      </c>
      <c r="M28" s="46">
        <f t="shared" si="5"/>
      </c>
      <c r="N28" s="64">
        <f t="shared" si="6"/>
      </c>
      <c r="O28" s="56">
        <f t="shared" si="7"/>
      </c>
      <c r="P28" s="46">
        <f t="shared" si="8"/>
      </c>
      <c r="Q28" s="65">
        <f t="shared" si="9"/>
      </c>
      <c r="R28" s="68"/>
    </row>
    <row r="29" spans="1:18" s="9" customFormat="1" ht="12">
      <c r="A29" s="71"/>
      <c r="B29" s="124"/>
      <c r="C29" s="63"/>
      <c r="D29" s="45"/>
      <c r="E29" s="110"/>
      <c r="F29" s="60">
        <f t="shared" si="0"/>
      </c>
      <c r="G29" s="57"/>
      <c r="H29" s="117">
        <f t="shared" si="1"/>
      </c>
      <c r="I29" s="46">
        <f t="shared" si="2"/>
      </c>
      <c r="J29" s="64">
        <f t="shared" si="3"/>
      </c>
      <c r="K29" s="56">
        <f t="shared" si="10"/>
      </c>
      <c r="L29" s="46">
        <f t="shared" si="4"/>
      </c>
      <c r="M29" s="46">
        <f t="shared" si="5"/>
      </c>
      <c r="N29" s="64">
        <f t="shared" si="6"/>
      </c>
      <c r="O29" s="56">
        <f t="shared" si="7"/>
      </c>
      <c r="P29" s="46">
        <f t="shared" si="8"/>
      </c>
      <c r="Q29" s="65">
        <f t="shared" si="9"/>
      </c>
      <c r="R29" s="68"/>
    </row>
    <row r="30" spans="1:18" s="9" customFormat="1" ht="12">
      <c r="A30" s="71"/>
      <c r="B30" s="124"/>
      <c r="C30" s="63"/>
      <c r="D30" s="45"/>
      <c r="E30" s="110"/>
      <c r="F30" s="60">
        <f t="shared" si="0"/>
      </c>
      <c r="G30" s="57"/>
      <c r="H30" s="117">
        <f t="shared" si="1"/>
      </c>
      <c r="I30" s="46">
        <f t="shared" si="2"/>
      </c>
      <c r="J30" s="64">
        <f t="shared" si="3"/>
      </c>
      <c r="K30" s="56">
        <f t="shared" si="10"/>
      </c>
      <c r="L30" s="46">
        <f t="shared" si="4"/>
      </c>
      <c r="M30" s="46">
        <f t="shared" si="5"/>
      </c>
      <c r="N30" s="64">
        <f t="shared" si="6"/>
      </c>
      <c r="O30" s="56">
        <f t="shared" si="7"/>
      </c>
      <c r="P30" s="46">
        <f t="shared" si="8"/>
      </c>
      <c r="Q30" s="65">
        <f t="shared" si="9"/>
      </c>
      <c r="R30" s="68"/>
    </row>
    <row r="31" spans="1:18" s="9" customFormat="1" ht="12">
      <c r="A31" s="71"/>
      <c r="B31" s="124"/>
      <c r="C31" s="63"/>
      <c r="D31" s="45"/>
      <c r="E31" s="110"/>
      <c r="F31" s="60">
        <f t="shared" si="0"/>
      </c>
      <c r="G31" s="57"/>
      <c r="H31" s="117">
        <f t="shared" si="1"/>
      </c>
      <c r="I31" s="46">
        <f t="shared" si="2"/>
      </c>
      <c r="J31" s="64">
        <f>IF(A31="","",C31)</f>
      </c>
      <c r="K31" s="56">
        <f t="shared" si="10"/>
      </c>
      <c r="L31" s="46">
        <f>IF(A31="","",IF(D31="na","na",$K31*1.32))</f>
      </c>
      <c r="M31" s="46">
        <f>IF(A31="","",IF(E31="na","na",$K31*0.4))</f>
      </c>
      <c r="N31" s="64">
        <f>IF(A31="","",IF(C31="na","na",$K31*0.08))</f>
      </c>
      <c r="O31" s="56">
        <f>IF(A31="","",IF(L31="na","na",IF(H31&gt;L31,"Acceptable","Unacceptable")))</f>
      </c>
      <c r="P31" s="46">
        <f>IF(A31="","",IF(M31="na","na",IF(I31&gt;M31,"Acceptable","Unacceptable")))</f>
      </c>
      <c r="Q31" s="65">
        <f>IF(A31="","",IF(N31="na","na",IF(J31&gt;N31,"Acceptable","Unaceptable")))</f>
      </c>
      <c r="R31" s="68"/>
    </row>
    <row r="32" spans="1:18" s="9" customFormat="1" ht="12.75" thickBot="1">
      <c r="A32" s="94"/>
      <c r="B32" s="125"/>
      <c r="C32" s="95"/>
      <c r="D32" s="96"/>
      <c r="E32" s="111"/>
      <c r="F32" s="112">
        <f t="shared" si="0"/>
      </c>
      <c r="G32" s="97"/>
      <c r="H32" s="118">
        <f t="shared" si="1"/>
      </c>
      <c r="I32" s="98">
        <f t="shared" si="2"/>
      </c>
      <c r="J32" s="99">
        <f t="shared" si="3"/>
      </c>
      <c r="K32" s="37">
        <f t="shared" si="10"/>
      </c>
      <c r="L32" s="98">
        <f t="shared" si="4"/>
      </c>
      <c r="M32" s="98">
        <f t="shared" si="5"/>
      </c>
      <c r="N32" s="99">
        <f t="shared" si="6"/>
      </c>
      <c r="O32" s="37">
        <f t="shared" si="7"/>
      </c>
      <c r="P32" s="98">
        <f t="shared" si="8"/>
      </c>
      <c r="Q32" s="36">
        <f t="shared" si="9"/>
      </c>
      <c r="R32" s="100"/>
    </row>
    <row r="33" spans="1:18" ht="12.75" thickBot="1">
      <c r="A33" s="101" t="s">
        <v>21</v>
      </c>
      <c r="B33" s="126">
        <f>SUM(B13:B32)</f>
        <v>0</v>
      </c>
      <c r="C33" s="21"/>
      <c r="D33" s="21"/>
      <c r="E33" s="21"/>
      <c r="F33" s="21"/>
      <c r="G33" s="102"/>
      <c r="H33" s="21"/>
      <c r="I33" s="21"/>
      <c r="J33" s="21"/>
      <c r="K33" s="103"/>
      <c r="L33" s="103"/>
      <c r="M33" s="104"/>
      <c r="N33" s="104"/>
      <c r="O33" s="104"/>
      <c r="P33" s="104"/>
      <c r="Q33" s="104"/>
      <c r="R33" s="105"/>
    </row>
    <row r="34" ht="13.5" thickBot="1" thickTop="1"/>
    <row r="35" spans="1:17" ht="12">
      <c r="A35" s="2" t="s">
        <v>51</v>
      </c>
      <c r="J35" s="169"/>
      <c r="K35" s="170"/>
      <c r="L35" s="170"/>
      <c r="M35" s="170"/>
      <c r="N35" s="170"/>
      <c r="O35" s="170"/>
      <c r="P35" s="170"/>
      <c r="Q35" s="171"/>
    </row>
    <row r="36" spans="1:17" ht="12">
      <c r="A36" s="2" t="s">
        <v>31</v>
      </c>
      <c r="J36" s="172"/>
      <c r="K36" s="173"/>
      <c r="L36" s="173"/>
      <c r="M36" s="173"/>
      <c r="N36" s="173"/>
      <c r="O36" s="173"/>
      <c r="P36" s="173"/>
      <c r="Q36" s="174"/>
    </row>
    <row r="37" spans="1:17" ht="12">
      <c r="A37" s="2" t="s">
        <v>45</v>
      </c>
      <c r="J37" s="172"/>
      <c r="K37" s="173"/>
      <c r="L37" s="173"/>
      <c r="M37" s="173"/>
      <c r="N37" s="173"/>
      <c r="O37" s="173"/>
      <c r="P37" s="173"/>
      <c r="Q37" s="174"/>
    </row>
    <row r="38" spans="1:17" ht="12">
      <c r="A38" s="2" t="s">
        <v>46</v>
      </c>
      <c r="J38" s="172"/>
      <c r="K38" s="173"/>
      <c r="L38" s="173"/>
      <c r="M38" s="173"/>
      <c r="N38" s="173"/>
      <c r="O38" s="173"/>
      <c r="P38" s="173"/>
      <c r="Q38" s="174"/>
    </row>
    <row r="39" spans="10:17" ht="12">
      <c r="J39" s="172"/>
      <c r="K39" s="173"/>
      <c r="L39" s="173"/>
      <c r="M39" s="173"/>
      <c r="N39" s="173"/>
      <c r="O39" s="173"/>
      <c r="P39" s="173"/>
      <c r="Q39" s="174"/>
    </row>
    <row r="40" spans="1:17" ht="12.75" thickBot="1">
      <c r="A40" s="2" t="s">
        <v>47</v>
      </c>
      <c r="J40" s="175"/>
      <c r="K40" s="176"/>
      <c r="L40" s="176"/>
      <c r="M40" s="176"/>
      <c r="N40" s="176"/>
      <c r="O40" s="176"/>
      <c r="P40" s="176"/>
      <c r="Q40" s="177"/>
    </row>
    <row r="41" ht="12">
      <c r="A41" s="2" t="s">
        <v>48</v>
      </c>
    </row>
    <row r="42" ht="12">
      <c r="A42" s="2" t="s">
        <v>52</v>
      </c>
    </row>
    <row r="44" ht="12">
      <c r="A44" s="2" t="s">
        <v>53</v>
      </c>
    </row>
    <row r="45" ht="12">
      <c r="A45" s="2" t="s">
        <v>54</v>
      </c>
    </row>
    <row r="47" ht="12">
      <c r="A47" s="2" t="s">
        <v>57</v>
      </c>
    </row>
    <row r="48" ht="12">
      <c r="A48" s="2" t="s">
        <v>58</v>
      </c>
    </row>
    <row r="53" ht="12.75" thickBot="1"/>
    <row r="54" spans="2:9" ht="13.5" customHeight="1" thickBot="1" thickTop="1">
      <c r="B54" s="159" t="s">
        <v>22</v>
      </c>
      <c r="C54" s="160"/>
      <c r="D54" s="161"/>
      <c r="G54" s="162" t="s">
        <v>23</v>
      </c>
      <c r="H54" s="163"/>
      <c r="I54" s="164"/>
    </row>
    <row r="55" spans="2:9" ht="12">
      <c r="B55" s="127" t="s">
        <v>27</v>
      </c>
      <c r="C55" s="26"/>
      <c r="D55" s="27" t="s">
        <v>37</v>
      </c>
      <c r="G55" s="32" t="s">
        <v>25</v>
      </c>
      <c r="H55" s="23"/>
      <c r="I55" s="33" t="s">
        <v>24</v>
      </c>
    </row>
    <row r="56" spans="2:9" ht="12">
      <c r="B56" s="128" t="s">
        <v>28</v>
      </c>
      <c r="C56" s="28"/>
      <c r="D56" s="29"/>
      <c r="G56" s="25"/>
      <c r="H56" s="5"/>
      <c r="I56" s="19"/>
    </row>
    <row r="57" spans="2:9" ht="12.75" thickBot="1">
      <c r="B57" s="20" t="s">
        <v>29</v>
      </c>
      <c r="C57" s="30">
        <f>C55*C56/24.45</f>
        <v>0</v>
      </c>
      <c r="D57" s="31" t="s">
        <v>3</v>
      </c>
      <c r="G57" s="34" t="s">
        <v>26</v>
      </c>
      <c r="H57" s="22">
        <f>0.029*H55</f>
        <v>0</v>
      </c>
      <c r="I57" s="35" t="s">
        <v>3</v>
      </c>
    </row>
    <row r="58" ht="12.75" thickTop="1"/>
  </sheetData>
  <sheetProtection/>
  <mergeCells count="16">
    <mergeCell ref="B54:D54"/>
    <mergeCell ref="G54:I54"/>
    <mergeCell ref="F11:G11"/>
    <mergeCell ref="H11:J11"/>
    <mergeCell ref="J35:Q37"/>
    <mergeCell ref="J38:Q38"/>
    <mergeCell ref="J39:Q39"/>
    <mergeCell ref="J40:Q40"/>
    <mergeCell ref="K11:N11"/>
    <mergeCell ref="O11:Q11"/>
    <mergeCell ref="A1:R1"/>
    <mergeCell ref="C10:E10"/>
    <mergeCell ref="F10:G10"/>
    <mergeCell ref="H10:J10"/>
    <mergeCell ref="K10:N10"/>
    <mergeCell ref="O10:Q10"/>
  </mergeCells>
  <printOptions horizontalCentered="1" verticalCentered="1"/>
  <pageMargins left="0.25" right="0.25" top="1" bottom="1" header="0" footer="0"/>
  <pageSetup fitToHeight="1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90" zoomScaleNormal="90" zoomScalePageLayoutView="0" workbookViewId="0" topLeftCell="A1">
      <selection activeCell="K25" sqref="K25"/>
    </sheetView>
  </sheetViews>
  <sheetFormatPr defaultColWidth="9.140625" defaultRowHeight="12.75"/>
  <cols>
    <col min="1" max="1" width="18.421875" style="0" customWidth="1"/>
    <col min="2" max="2" width="7.8515625" style="0" customWidth="1"/>
    <col min="3" max="3" width="9.28125" style="0" customWidth="1"/>
    <col min="4" max="4" width="9.28125" style="0" bestFit="1" customWidth="1"/>
    <col min="5" max="6" width="10.8515625" style="0" customWidth="1"/>
    <col min="7" max="7" width="12.140625" style="0" bestFit="1" customWidth="1"/>
  </cols>
  <sheetData>
    <row r="1" spans="1:10" ht="13.5" thickTop="1">
      <c r="A1" s="137"/>
      <c r="B1" s="182"/>
      <c r="C1" s="182"/>
      <c r="D1" s="182"/>
      <c r="E1" s="182"/>
      <c r="F1" s="182"/>
      <c r="G1" s="182"/>
      <c r="H1" s="183"/>
      <c r="I1" s="183"/>
      <c r="J1" s="183"/>
    </row>
    <row r="2" spans="1:10" ht="13.5" thickBot="1">
      <c r="A2" s="138"/>
      <c r="B2" s="139"/>
      <c r="C2" s="139"/>
      <c r="D2" s="139"/>
      <c r="E2" s="142"/>
      <c r="F2" s="142"/>
      <c r="G2" s="142"/>
      <c r="H2" s="142"/>
      <c r="I2" s="142"/>
      <c r="J2" s="142"/>
    </row>
    <row r="3" spans="1:10" ht="12.75">
      <c r="A3" s="140"/>
      <c r="B3" s="143"/>
      <c r="C3" s="143"/>
      <c r="D3" s="143"/>
      <c r="E3" s="143"/>
      <c r="F3" s="143"/>
      <c r="G3" s="143"/>
      <c r="H3" s="144"/>
      <c r="I3" s="144"/>
      <c r="J3" s="145"/>
    </row>
    <row r="4" spans="1:10" ht="12.75">
      <c r="A4" s="141"/>
      <c r="B4" s="143"/>
      <c r="C4" s="143"/>
      <c r="D4" s="143"/>
      <c r="E4" s="143"/>
      <c r="F4" s="143"/>
      <c r="G4" s="143"/>
      <c r="H4" s="145"/>
      <c r="I4" s="145"/>
      <c r="J4" s="144"/>
    </row>
    <row r="5" spans="1:10" ht="12.75">
      <c r="A5" s="141"/>
      <c r="B5" s="143"/>
      <c r="C5" s="143"/>
      <c r="D5" s="143"/>
      <c r="E5" s="143"/>
      <c r="F5" s="143"/>
      <c r="G5" s="143"/>
      <c r="H5" s="144"/>
      <c r="I5" s="144"/>
      <c r="J5" s="145"/>
    </row>
    <row r="6" spans="1:10" ht="12.75">
      <c r="A6" s="141"/>
      <c r="B6" s="143"/>
      <c r="C6" s="143"/>
      <c r="D6" s="143"/>
      <c r="E6" s="143"/>
      <c r="F6" s="143"/>
      <c r="G6" s="143"/>
      <c r="H6" s="146"/>
      <c r="I6" s="145"/>
      <c r="J6" s="144"/>
    </row>
    <row r="7" spans="1:10" ht="12.75">
      <c r="A7" s="141"/>
      <c r="B7" s="143"/>
      <c r="C7" s="143"/>
      <c r="D7" s="143"/>
      <c r="E7" s="143"/>
      <c r="F7" s="143"/>
      <c r="G7" s="143"/>
      <c r="H7" s="144"/>
      <c r="I7" s="144"/>
      <c r="J7" s="147"/>
    </row>
    <row r="8" spans="1:10" ht="12.75">
      <c r="A8" s="141"/>
      <c r="B8" s="143"/>
      <c r="C8" s="143"/>
      <c r="D8" s="143"/>
      <c r="E8" s="143"/>
      <c r="F8" s="143"/>
      <c r="G8" s="143"/>
      <c r="H8" s="146"/>
      <c r="I8" s="144"/>
      <c r="J8" s="144"/>
    </row>
    <row r="9" spans="1:10" ht="12.75">
      <c r="A9" s="141"/>
      <c r="B9" s="143"/>
      <c r="C9" s="143"/>
      <c r="D9" s="143"/>
      <c r="E9" s="143"/>
      <c r="F9" s="143"/>
      <c r="G9" s="143"/>
      <c r="H9" s="145"/>
      <c r="I9" s="145"/>
      <c r="J9" s="144"/>
    </row>
    <row r="10" spans="1:10" ht="12.75">
      <c r="A10" s="141"/>
      <c r="B10" s="143"/>
      <c r="C10" s="143"/>
      <c r="D10" s="143"/>
      <c r="E10" s="143"/>
      <c r="F10" s="143"/>
      <c r="G10" s="143"/>
      <c r="H10" s="144"/>
      <c r="I10" s="144"/>
      <c r="J10" s="145"/>
    </row>
    <row r="11" spans="1:10" ht="12.75">
      <c r="A11" s="141"/>
      <c r="B11" s="143"/>
      <c r="C11" s="143"/>
      <c r="D11" s="143"/>
      <c r="E11" s="143"/>
      <c r="F11" s="143"/>
      <c r="G11" s="143"/>
      <c r="H11" s="144"/>
      <c r="I11" s="144"/>
      <c r="J11" s="146"/>
    </row>
    <row r="12" spans="1:10" ht="12.75">
      <c r="A12" s="141"/>
      <c r="B12" s="143"/>
      <c r="C12" s="143"/>
      <c r="D12" s="143"/>
      <c r="E12" s="143"/>
      <c r="F12" s="143"/>
      <c r="G12" s="143"/>
      <c r="H12" s="144"/>
      <c r="I12" s="146"/>
      <c r="J12" s="144"/>
    </row>
    <row r="13" spans="1:10" ht="12.75">
      <c r="A13" s="141"/>
      <c r="B13" s="143"/>
      <c r="C13" s="143"/>
      <c r="D13" s="143"/>
      <c r="E13" s="143"/>
      <c r="F13" s="143"/>
      <c r="G13" s="143"/>
      <c r="H13" s="144"/>
      <c r="I13" s="144"/>
      <c r="J13" s="146"/>
    </row>
    <row r="14" spans="1:10" ht="12.75">
      <c r="A14" s="141"/>
      <c r="B14" s="143"/>
      <c r="C14" s="143"/>
      <c r="D14" s="143"/>
      <c r="E14" s="143"/>
      <c r="F14" s="143"/>
      <c r="G14" s="143"/>
      <c r="H14" s="146"/>
      <c r="I14" s="146"/>
      <c r="J14" s="144"/>
    </row>
    <row r="15" spans="1:10" ht="12.75">
      <c r="A15" s="141"/>
      <c r="B15" s="143"/>
      <c r="C15" s="143"/>
      <c r="D15" s="143"/>
      <c r="E15" s="143"/>
      <c r="F15" s="143"/>
      <c r="G15" s="143"/>
      <c r="H15" s="144"/>
      <c r="I15" s="144"/>
      <c r="J15" s="147"/>
    </row>
    <row r="26" ht="12.75">
      <c r="G26" t="s">
        <v>61</v>
      </c>
    </row>
  </sheetData>
  <sheetProtection/>
  <mergeCells count="3">
    <mergeCell ref="B1:D1"/>
    <mergeCell ref="E1:G1"/>
    <mergeCell ref="H1:J1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DNR</dc:creator>
  <cp:keywords/>
  <dc:description/>
  <cp:lastModifiedBy>Eric Cornwell</cp:lastModifiedBy>
  <cp:lastPrinted>2005-04-13T21:18:36Z</cp:lastPrinted>
  <dcterms:created xsi:type="dcterms:W3CDTF">1999-06-07T12:29:31Z</dcterms:created>
  <dcterms:modified xsi:type="dcterms:W3CDTF">2013-12-11T16:40:37Z</dcterms:modified>
  <cp:category/>
  <cp:version/>
  <cp:contentType/>
  <cp:contentStatus/>
</cp:coreProperties>
</file>