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" yWindow="15" windowWidth="14400" windowHeight="12480"/>
  </bookViews>
  <sheets>
    <sheet name="NOX" sheetId="1" r:id="rId1"/>
    <sheet name="VOC" sheetId="2" r:id="rId2"/>
    <sheet name="NOX_ann_plot" sheetId="14" r:id="rId3"/>
    <sheet name="NOX_osd_plot" sheetId="20" r:id="rId4"/>
    <sheet name="VOC_ann_plot" sheetId="17" r:id="rId5"/>
    <sheet name="VOC_osd_plot" sheetId="21" r:id="rId6"/>
    <sheet name="Calculation" sheetId="11" r:id="rId7"/>
  </sheets>
  <calcPr calcId="145621"/>
</workbook>
</file>

<file path=xl/calcChain.xml><?xml version="1.0" encoding="utf-8"?>
<calcChain xmlns="http://schemas.openxmlformats.org/spreadsheetml/2006/main">
  <c r="C39" i="2" l="1"/>
  <c r="E95" i="11" l="1"/>
  <c r="C95" i="11"/>
  <c r="E107" i="11"/>
  <c r="C107" i="11"/>
  <c r="K39" i="1" l="1"/>
  <c r="L39" i="1"/>
  <c r="M39" i="1"/>
  <c r="N39" i="1"/>
  <c r="N19" i="2"/>
  <c r="M19" i="2"/>
  <c r="L19" i="2"/>
  <c r="K19" i="2"/>
  <c r="O25" i="2" l="1"/>
  <c r="P25" i="2"/>
  <c r="O26" i="2"/>
  <c r="P26" i="2"/>
  <c r="O27" i="2"/>
  <c r="P27" i="2"/>
  <c r="O28" i="2"/>
  <c r="O39" i="2" s="1"/>
  <c r="P28" i="2"/>
  <c r="O29" i="2"/>
  <c r="P29" i="2"/>
  <c r="O30" i="2"/>
  <c r="P30" i="2"/>
  <c r="O31" i="2"/>
  <c r="P31" i="2"/>
  <c r="O32" i="2"/>
  <c r="P32" i="2"/>
  <c r="O33" i="2"/>
  <c r="P33" i="2"/>
  <c r="O34" i="2"/>
  <c r="P34" i="2"/>
  <c r="O35" i="2"/>
  <c r="P35" i="2"/>
  <c r="O36" i="2"/>
  <c r="P36" i="2"/>
  <c r="O37" i="2"/>
  <c r="P37" i="2"/>
  <c r="O38" i="2"/>
  <c r="P38" i="2"/>
  <c r="P5" i="2"/>
  <c r="P6" i="2"/>
  <c r="P7" i="2"/>
  <c r="P8" i="2"/>
  <c r="P9" i="2"/>
  <c r="P10" i="2"/>
  <c r="P11" i="2"/>
  <c r="P12" i="2"/>
  <c r="P13" i="2"/>
  <c r="P14" i="2"/>
  <c r="P15" i="2"/>
  <c r="P16" i="2"/>
  <c r="P17" i="2"/>
  <c r="P18" i="2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4" i="2"/>
  <c r="O19" i="2" l="1"/>
  <c r="O2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4" i="1"/>
  <c r="O4" i="1"/>
  <c r="T96" i="11"/>
  <c r="U96" i="11"/>
  <c r="V96" i="11"/>
  <c r="V110" i="11" s="1"/>
  <c r="W96" i="11"/>
  <c r="T97" i="11"/>
  <c r="U97" i="11"/>
  <c r="V97" i="11"/>
  <c r="W97" i="11"/>
  <c r="T98" i="11"/>
  <c r="U98" i="11"/>
  <c r="V98" i="11"/>
  <c r="W98" i="11"/>
  <c r="T99" i="11"/>
  <c r="U99" i="11"/>
  <c r="V99" i="11"/>
  <c r="W99" i="11"/>
  <c r="T100" i="11"/>
  <c r="U100" i="11"/>
  <c r="V100" i="11"/>
  <c r="W100" i="11"/>
  <c r="T101" i="11"/>
  <c r="U101" i="11"/>
  <c r="V101" i="11"/>
  <c r="W101" i="11"/>
  <c r="T102" i="11"/>
  <c r="U102" i="11"/>
  <c r="V102" i="11"/>
  <c r="W102" i="11"/>
  <c r="T103" i="11"/>
  <c r="U103" i="11"/>
  <c r="V103" i="11"/>
  <c r="W103" i="11"/>
  <c r="T104" i="11"/>
  <c r="U104" i="11"/>
  <c r="V104" i="11"/>
  <c r="W104" i="11"/>
  <c r="T105" i="11"/>
  <c r="U105" i="11"/>
  <c r="V105" i="11"/>
  <c r="W105" i="11"/>
  <c r="T106" i="11"/>
  <c r="U106" i="11"/>
  <c r="V106" i="11"/>
  <c r="W106" i="11"/>
  <c r="T107" i="11"/>
  <c r="U107" i="11"/>
  <c r="V107" i="11"/>
  <c r="W107" i="11"/>
  <c r="T108" i="11"/>
  <c r="U108" i="11"/>
  <c r="V108" i="11"/>
  <c r="W108" i="11"/>
  <c r="T109" i="11"/>
  <c r="U109" i="11"/>
  <c r="V109" i="11"/>
  <c r="W109" i="11"/>
  <c r="U95" i="11"/>
  <c r="V95" i="11"/>
  <c r="W95" i="11"/>
  <c r="T95" i="11"/>
  <c r="T78" i="11"/>
  <c r="U78" i="11"/>
  <c r="V78" i="11"/>
  <c r="W78" i="11"/>
  <c r="T79" i="11"/>
  <c r="U79" i="11"/>
  <c r="V79" i="11"/>
  <c r="W79" i="11"/>
  <c r="T80" i="11"/>
  <c r="U80" i="11"/>
  <c r="V80" i="11"/>
  <c r="W80" i="11"/>
  <c r="T81" i="11"/>
  <c r="U81" i="11"/>
  <c r="V81" i="11"/>
  <c r="W81" i="11"/>
  <c r="T82" i="11"/>
  <c r="U82" i="11"/>
  <c r="V82" i="11"/>
  <c r="W82" i="11"/>
  <c r="T83" i="11"/>
  <c r="U83" i="11"/>
  <c r="V83" i="11"/>
  <c r="W83" i="11"/>
  <c r="T84" i="11"/>
  <c r="U84" i="11"/>
  <c r="V84" i="11"/>
  <c r="W84" i="11"/>
  <c r="T85" i="11"/>
  <c r="U85" i="11"/>
  <c r="V85" i="11"/>
  <c r="W85" i="11"/>
  <c r="T86" i="11"/>
  <c r="U86" i="11"/>
  <c r="V86" i="11"/>
  <c r="W86" i="11"/>
  <c r="T87" i="11"/>
  <c r="U87" i="11"/>
  <c r="V87" i="11"/>
  <c r="W87" i="11"/>
  <c r="T88" i="11"/>
  <c r="U88" i="11"/>
  <c r="V88" i="11"/>
  <c r="W88" i="11"/>
  <c r="T89" i="11"/>
  <c r="U89" i="11"/>
  <c r="V89" i="11"/>
  <c r="W89" i="11"/>
  <c r="T90" i="11"/>
  <c r="U90" i="11"/>
  <c r="V90" i="11"/>
  <c r="W90" i="11"/>
  <c r="T91" i="11"/>
  <c r="U91" i="11"/>
  <c r="V91" i="11"/>
  <c r="W91" i="11"/>
  <c r="U77" i="11"/>
  <c r="V77" i="11"/>
  <c r="W77" i="11"/>
  <c r="T77" i="11"/>
  <c r="T92" i="11"/>
  <c r="W110" i="11" l="1"/>
  <c r="T110" i="11"/>
  <c r="W92" i="11"/>
  <c r="V92" i="11"/>
  <c r="U92" i="11"/>
  <c r="P19" i="1"/>
  <c r="U110" i="11"/>
  <c r="Q110" i="11"/>
  <c r="P110" i="11"/>
  <c r="O110" i="11"/>
  <c r="N110" i="11"/>
  <c r="Q92" i="11"/>
  <c r="P92" i="11"/>
  <c r="O92" i="11"/>
  <c r="N92" i="11"/>
  <c r="K92" i="11"/>
  <c r="J92" i="11"/>
  <c r="I92" i="11"/>
  <c r="H92" i="11"/>
  <c r="K110" i="11"/>
  <c r="J110" i="11"/>
  <c r="I110" i="11"/>
  <c r="H110" i="11"/>
  <c r="E110" i="11" l="1"/>
  <c r="D110" i="11"/>
  <c r="E92" i="11"/>
  <c r="D92" i="11"/>
  <c r="C110" i="11" l="1"/>
  <c r="B110" i="11"/>
  <c r="C92" i="11"/>
  <c r="B92" i="11"/>
  <c r="D73" i="11" l="1"/>
  <c r="B73" i="11"/>
  <c r="E59" i="11"/>
  <c r="E60" i="11"/>
  <c r="E61" i="11"/>
  <c r="E62" i="11"/>
  <c r="E63" i="11"/>
  <c r="E64" i="11"/>
  <c r="E65" i="11"/>
  <c r="E66" i="11"/>
  <c r="E67" i="11"/>
  <c r="E68" i="11"/>
  <c r="E69" i="11"/>
  <c r="E70" i="11"/>
  <c r="E71" i="11"/>
  <c r="E72" i="11"/>
  <c r="E58" i="11"/>
  <c r="C59" i="11"/>
  <c r="C60" i="11"/>
  <c r="C61" i="11"/>
  <c r="C62" i="11"/>
  <c r="C63" i="11"/>
  <c r="C64" i="11"/>
  <c r="C65" i="11"/>
  <c r="C66" i="11"/>
  <c r="C67" i="11"/>
  <c r="C68" i="11"/>
  <c r="C69" i="11"/>
  <c r="C70" i="11"/>
  <c r="C71" i="11"/>
  <c r="C72" i="11"/>
  <c r="C58" i="11"/>
  <c r="D55" i="11"/>
  <c r="B55" i="11"/>
  <c r="E41" i="11"/>
  <c r="E42" i="11"/>
  <c r="E43" i="11"/>
  <c r="E44" i="11"/>
  <c r="E45" i="11"/>
  <c r="E46" i="11"/>
  <c r="E47" i="11"/>
  <c r="E48" i="11"/>
  <c r="E49" i="11"/>
  <c r="E50" i="11"/>
  <c r="E51" i="11"/>
  <c r="E52" i="11"/>
  <c r="E53" i="11"/>
  <c r="E54" i="11"/>
  <c r="E40" i="11"/>
  <c r="C41" i="11"/>
  <c r="C42" i="11"/>
  <c r="C43" i="11"/>
  <c r="C44" i="11"/>
  <c r="C45" i="11"/>
  <c r="C46" i="11"/>
  <c r="C47" i="11"/>
  <c r="C48" i="11"/>
  <c r="C49" i="11"/>
  <c r="C50" i="11"/>
  <c r="C51" i="11"/>
  <c r="C52" i="11"/>
  <c r="C53" i="11"/>
  <c r="C54" i="11"/>
  <c r="C40" i="11"/>
  <c r="G19" i="1"/>
  <c r="H19" i="1"/>
  <c r="N21" i="11"/>
  <c r="P35" i="11"/>
  <c r="N35" i="11"/>
  <c r="P34" i="11"/>
  <c r="N34" i="11"/>
  <c r="P33" i="11"/>
  <c r="N33" i="11"/>
  <c r="P32" i="11"/>
  <c r="N32" i="11"/>
  <c r="P31" i="11"/>
  <c r="N31" i="11"/>
  <c r="P30" i="11"/>
  <c r="N30" i="11"/>
  <c r="P29" i="11"/>
  <c r="N29" i="11"/>
  <c r="P28" i="11"/>
  <c r="N28" i="11"/>
  <c r="P27" i="11"/>
  <c r="N27" i="11"/>
  <c r="P26" i="11"/>
  <c r="N26" i="11"/>
  <c r="P25" i="11"/>
  <c r="N25" i="11"/>
  <c r="P24" i="11"/>
  <c r="N24" i="11"/>
  <c r="P23" i="11"/>
  <c r="N23" i="11"/>
  <c r="P22" i="11"/>
  <c r="N22" i="11"/>
  <c r="P21" i="11"/>
  <c r="J36" i="11"/>
  <c r="K22" i="11"/>
  <c r="Q22" i="11" s="1"/>
  <c r="K23" i="11"/>
  <c r="Q23" i="11" s="1"/>
  <c r="K24" i="11"/>
  <c r="Q24" i="11" s="1"/>
  <c r="K25" i="11"/>
  <c r="K26" i="11"/>
  <c r="Q26" i="11" s="1"/>
  <c r="K27" i="11"/>
  <c r="Q27" i="11" s="1"/>
  <c r="K28" i="11"/>
  <c r="Q28" i="11" s="1"/>
  <c r="K29" i="11"/>
  <c r="Q29" i="11" s="1"/>
  <c r="K30" i="11"/>
  <c r="Q30" i="11" s="1"/>
  <c r="K31" i="11"/>
  <c r="Q31" i="11" s="1"/>
  <c r="K32" i="11"/>
  <c r="Q32" i="11" s="1"/>
  <c r="K33" i="11"/>
  <c r="Q33" i="11" s="1"/>
  <c r="K34" i="11"/>
  <c r="Q34" i="11" s="1"/>
  <c r="K35" i="11"/>
  <c r="Q35" i="11" s="1"/>
  <c r="K21" i="11"/>
  <c r="Q21" i="11" s="1"/>
  <c r="I22" i="11"/>
  <c r="O22" i="11" s="1"/>
  <c r="I23" i="11"/>
  <c r="O23" i="11" s="1"/>
  <c r="I24" i="11"/>
  <c r="O24" i="11" s="1"/>
  <c r="I25" i="11"/>
  <c r="O25" i="11" s="1"/>
  <c r="I26" i="11"/>
  <c r="O26" i="11" s="1"/>
  <c r="I27" i="11"/>
  <c r="O27" i="11" s="1"/>
  <c r="I28" i="11"/>
  <c r="O28" i="11" s="1"/>
  <c r="I29" i="11"/>
  <c r="O29" i="11" s="1"/>
  <c r="I30" i="11"/>
  <c r="O30" i="11" s="1"/>
  <c r="I31" i="11"/>
  <c r="O31" i="11" s="1"/>
  <c r="I32" i="11"/>
  <c r="O32" i="11" s="1"/>
  <c r="I33" i="11"/>
  <c r="O33" i="11" s="1"/>
  <c r="I34" i="11"/>
  <c r="O34" i="11" s="1"/>
  <c r="I35" i="11"/>
  <c r="O35" i="11" s="1"/>
  <c r="I21" i="11"/>
  <c r="H18" i="11"/>
  <c r="N4" i="11"/>
  <c r="P4" i="11"/>
  <c r="N5" i="11"/>
  <c r="P5" i="11"/>
  <c r="N6" i="11"/>
  <c r="P6" i="11"/>
  <c r="N7" i="11"/>
  <c r="P7" i="11"/>
  <c r="N8" i="11"/>
  <c r="P8" i="11"/>
  <c r="N9" i="11"/>
  <c r="P9" i="11"/>
  <c r="N10" i="11"/>
  <c r="P10" i="11"/>
  <c r="N11" i="11"/>
  <c r="P11" i="11"/>
  <c r="N12" i="11"/>
  <c r="P12" i="11"/>
  <c r="N13" i="11"/>
  <c r="P13" i="11"/>
  <c r="N14" i="11"/>
  <c r="P14" i="11"/>
  <c r="N15" i="11"/>
  <c r="P15" i="11"/>
  <c r="N16" i="11"/>
  <c r="P16" i="11"/>
  <c r="N17" i="11"/>
  <c r="P17" i="11"/>
  <c r="P3" i="11"/>
  <c r="Q3" i="11"/>
  <c r="N3" i="11"/>
  <c r="J18" i="11"/>
  <c r="K4" i="11"/>
  <c r="Q4" i="11" s="1"/>
  <c r="K5" i="11"/>
  <c r="Q5" i="11" s="1"/>
  <c r="K6" i="11"/>
  <c r="Q6" i="11" s="1"/>
  <c r="K7" i="11"/>
  <c r="Q7" i="11" s="1"/>
  <c r="K8" i="11"/>
  <c r="Q8" i="11" s="1"/>
  <c r="K9" i="11"/>
  <c r="Q9" i="11" s="1"/>
  <c r="K10" i="11"/>
  <c r="Q10" i="11" s="1"/>
  <c r="K11" i="11"/>
  <c r="Q11" i="11" s="1"/>
  <c r="K12" i="11"/>
  <c r="Q12" i="11" s="1"/>
  <c r="K13" i="11"/>
  <c r="Q13" i="11" s="1"/>
  <c r="K14" i="11"/>
  <c r="Q14" i="11" s="1"/>
  <c r="K15" i="11"/>
  <c r="Q15" i="11" s="1"/>
  <c r="K16" i="11"/>
  <c r="Q16" i="11" s="1"/>
  <c r="K17" i="11"/>
  <c r="Q17" i="11" s="1"/>
  <c r="I4" i="11"/>
  <c r="O4" i="11" s="1"/>
  <c r="I5" i="11"/>
  <c r="O5" i="11" s="1"/>
  <c r="I6" i="11"/>
  <c r="O6" i="11" s="1"/>
  <c r="I7" i="11"/>
  <c r="O7" i="11" s="1"/>
  <c r="I8" i="11"/>
  <c r="O8" i="11" s="1"/>
  <c r="I9" i="11"/>
  <c r="O9" i="11" s="1"/>
  <c r="I10" i="11"/>
  <c r="O10" i="11" s="1"/>
  <c r="I11" i="11"/>
  <c r="O11" i="11" s="1"/>
  <c r="I12" i="11"/>
  <c r="O12" i="11" s="1"/>
  <c r="I13" i="11"/>
  <c r="O13" i="11" s="1"/>
  <c r="I14" i="11"/>
  <c r="O14" i="11" s="1"/>
  <c r="I15" i="11"/>
  <c r="O15" i="11" s="1"/>
  <c r="I16" i="11"/>
  <c r="O16" i="11" s="1"/>
  <c r="I17" i="11"/>
  <c r="O17" i="11" s="1"/>
  <c r="K3" i="11"/>
  <c r="I3" i="11"/>
  <c r="O3" i="11" s="1"/>
  <c r="D36" i="11"/>
  <c r="H36" i="11"/>
  <c r="E36" i="11"/>
  <c r="C36" i="11"/>
  <c r="B36" i="11"/>
  <c r="C18" i="11"/>
  <c r="D18" i="11"/>
  <c r="E18" i="11"/>
  <c r="B18" i="11"/>
  <c r="C73" i="11" l="1"/>
  <c r="E73" i="11"/>
  <c r="C55" i="11"/>
  <c r="E55" i="11"/>
  <c r="P18" i="11"/>
  <c r="O18" i="11"/>
  <c r="P36" i="11"/>
  <c r="N36" i="11"/>
  <c r="I36" i="11"/>
  <c r="O21" i="11"/>
  <c r="O36" i="11" s="1"/>
  <c r="N18" i="11"/>
  <c r="K36" i="11"/>
  <c r="Q18" i="11"/>
  <c r="I18" i="11"/>
  <c r="K18" i="11"/>
  <c r="Q25" i="11"/>
  <c r="Q36" i="11" s="1"/>
  <c r="C39" i="1" l="1"/>
  <c r="P24" i="2" l="1"/>
  <c r="P39" i="2" s="1"/>
  <c r="O24" i="2"/>
  <c r="P4" i="2"/>
  <c r="P19" i="2" s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P24" i="1" l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19" i="1" l="1"/>
  <c r="N39" i="2"/>
  <c r="M39" i="2"/>
  <c r="L39" i="2"/>
  <c r="K39" i="2"/>
  <c r="H39" i="2"/>
  <c r="G39" i="2"/>
  <c r="F39" i="2"/>
  <c r="E39" i="2"/>
  <c r="D39" i="2"/>
  <c r="H19" i="2"/>
  <c r="G19" i="2"/>
  <c r="F19" i="2"/>
  <c r="E19" i="2"/>
  <c r="D19" i="2"/>
  <c r="C19" i="2"/>
  <c r="H39" i="1"/>
  <c r="G39" i="1"/>
  <c r="F39" i="1"/>
  <c r="E39" i="1"/>
  <c r="D39" i="1"/>
  <c r="D19" i="1"/>
  <c r="E19" i="1"/>
  <c r="F19" i="1"/>
  <c r="K19" i="1"/>
  <c r="L19" i="1"/>
  <c r="M19" i="1"/>
  <c r="N19" i="1"/>
  <c r="C19" i="1"/>
  <c r="O39" i="1" l="1"/>
  <c r="P39" i="1"/>
</calcChain>
</file>

<file path=xl/sharedStrings.xml><?xml version="1.0" encoding="utf-8"?>
<sst xmlns="http://schemas.openxmlformats.org/spreadsheetml/2006/main" count="264" uniqueCount="54">
  <si>
    <t>Annual (TPY)</t>
  </si>
  <si>
    <t>County</t>
  </si>
  <si>
    <t>FIPS</t>
  </si>
  <si>
    <t>Point-EGU</t>
  </si>
  <si>
    <t>Point-nonEGU</t>
  </si>
  <si>
    <t>Nonpoint</t>
  </si>
  <si>
    <t>Onroad</t>
  </si>
  <si>
    <t>Nonroad</t>
  </si>
  <si>
    <t>Fires</t>
  </si>
  <si>
    <t>Total</t>
  </si>
  <si>
    <t>Ozone season day (TPD)</t>
  </si>
  <si>
    <t>Bartow</t>
  </si>
  <si>
    <t>Cherokee</t>
  </si>
  <si>
    <t>Clayton</t>
  </si>
  <si>
    <t>Cobb</t>
  </si>
  <si>
    <t>Coweta</t>
  </si>
  <si>
    <t>DeKalb</t>
  </si>
  <si>
    <t>Douglas</t>
  </si>
  <si>
    <t>Fayette</t>
  </si>
  <si>
    <t>Forsyth</t>
  </si>
  <si>
    <t>Fulton</t>
  </si>
  <si>
    <t>Gwinnett</t>
  </si>
  <si>
    <t>Henry</t>
  </si>
  <si>
    <t>Newton</t>
  </si>
  <si>
    <t>Paulding</t>
  </si>
  <si>
    <t>Rockdale</t>
  </si>
  <si>
    <t>Row Labels</t>
  </si>
  <si>
    <t>Sum of 2014</t>
  </si>
  <si>
    <t>Sum of 2030</t>
  </si>
  <si>
    <t>Sum of 2014OS</t>
  </si>
  <si>
    <t>Sum of 2030OS</t>
  </si>
  <si>
    <t>Area NOx</t>
  </si>
  <si>
    <t>Area VOC</t>
  </si>
  <si>
    <t>Fire Ag  Land VOC</t>
  </si>
  <si>
    <t>Fire Ag  Land NOx</t>
  </si>
  <si>
    <t>2014OS</t>
  </si>
  <si>
    <t>2030OS</t>
  </si>
  <si>
    <t>Nonpoint NOx</t>
  </si>
  <si>
    <t>Nonpoint VOC</t>
  </si>
  <si>
    <t>WRx Fire Nox</t>
  </si>
  <si>
    <t>WRx Fire VOC</t>
  </si>
  <si>
    <t>NONROAD NOX</t>
  </si>
  <si>
    <t>NONROAD VOC</t>
  </si>
  <si>
    <t>Aircraft NOX</t>
  </si>
  <si>
    <t>Aircraft VOC</t>
  </si>
  <si>
    <t>Railroad NOX</t>
  </si>
  <si>
    <t>Railroad VOC</t>
  </si>
  <si>
    <t>Nonroad Nox</t>
  </si>
  <si>
    <t>Nonroad VOC</t>
  </si>
  <si>
    <t>Year</t>
  </si>
  <si>
    <t>Annual VOC (TPY)</t>
  </si>
  <si>
    <t>Annual Nox (TPY)</t>
  </si>
  <si>
    <t>**Add 0.05 tons/day for VOC to the Ozone season day totals to account for Senior I/M exemption for on-road sources (off model calculation)</t>
  </si>
  <si>
    <t>**Add 0.03 tons/day for NOx to the Ozone season day totals to account for Senior I/M exemption for on-road sources (off model calculation)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</si>
</sst>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3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2" fontId="0" fillId="0" borderId="0" xfId="0" applyNumberFormat="1"/>
    <xf numFmtId="0" fontId="0" fillId="2" borderId="0" xfId="0" applyFill="1"/>
    <xf numFmtId="3" fontId="1" fillId="0" borderId="0" xfId="0" applyNumberFormat="1" applyFont="1"/>
    <xf numFmtId="0" fontId="1" fillId="0" borderId="0" xfId="0" applyFont="1"/>
    <xf numFmtId="0" fontId="2" fillId="0" borderId="0" xfId="0" applyFont="1"/>
    <xf numFmtId="0" fontId="2" fillId="3" borderId="0" xfId="0" applyFont="1" applyFill="1"/>
    <xf numFmtId="0" fontId="1" fillId="3" borderId="0" xfId="0" applyFont="1" applyFill="1"/>
    <xf numFmtId="3" fontId="1" fillId="3" borderId="0" xfId="0" applyNumberFormat="1" applyFont="1" applyFill="1"/>
    <xf numFmtId="0" fontId="2" fillId="0" borderId="3" xfId="0" applyFont="1" applyFill="1" applyBorder="1"/>
    <xf numFmtId="0" fontId="1" fillId="0" borderId="0" xfId="0" applyFont="1" applyFill="1"/>
    <xf numFmtId="0" fontId="2" fillId="0" borderId="2" xfId="0" applyFont="1" applyFill="1" applyBorder="1"/>
    <xf numFmtId="0" fontId="2" fillId="0" borderId="1" xfId="0" applyFont="1" applyFill="1" applyBorder="1"/>
    <xf numFmtId="0" fontId="2" fillId="0" borderId="0" xfId="0" applyFont="1" applyFill="1"/>
    <xf numFmtId="3" fontId="1" fillId="0" borderId="0" xfId="0" applyNumberFormat="1" applyFont="1" applyFill="1"/>
    <xf numFmtId="2" fontId="1" fillId="3" borderId="0" xfId="0" applyNumberFormat="1" applyFont="1" applyFill="1"/>
    <xf numFmtId="2" fontId="1" fillId="0" borderId="0" xfId="0" applyNumberFormat="1" applyFont="1" applyFill="1"/>
    <xf numFmtId="0" fontId="1" fillId="0" borderId="2" xfId="0" applyFont="1" applyFill="1" applyBorder="1"/>
    <xf numFmtId="3" fontId="1" fillId="0" borderId="2" xfId="0" applyNumberFormat="1" applyFont="1" applyFill="1" applyBorder="1"/>
    <xf numFmtId="2" fontId="1" fillId="0" borderId="2" xfId="0" applyNumberFormat="1" applyFont="1" applyFill="1" applyBorder="1"/>
    <xf numFmtId="3" fontId="0" fillId="0" borderId="0" xfId="0" applyNumberFormat="1"/>
    <xf numFmtId="164" fontId="0" fillId="0" borderId="0" xfId="0" applyNumberFormat="1"/>
    <xf numFmtId="4" fontId="1" fillId="3" borderId="0" xfId="0" applyNumberFormat="1" applyFont="1" applyFill="1"/>
    <xf numFmtId="4" fontId="1" fillId="0" borderId="0" xfId="0" applyNumberFormat="1" applyFont="1" applyFill="1"/>
    <xf numFmtId="4" fontId="1" fillId="0" borderId="2" xfId="0" applyNumberFormat="1" applyFont="1" applyFill="1" applyBorder="1"/>
    <xf numFmtId="4" fontId="0" fillId="0" borderId="0" xfId="0" applyNumberFormat="1"/>
    <xf numFmtId="3" fontId="0" fillId="4" borderId="0" xfId="0" applyNumberFormat="1" applyFill="1"/>
    <xf numFmtId="2" fontId="0" fillId="4" borderId="0" xfId="0" applyNumberFormat="1" applyFill="1"/>
    <xf numFmtId="4" fontId="0" fillId="4" borderId="0" xfId="0" applyNumberFormat="1" applyFill="1"/>
    <xf numFmtId="3" fontId="0" fillId="4" borderId="0" xfId="0" applyNumberFormat="1" applyFill="1" applyAlignment="1">
      <alignment horizontal="right"/>
    </xf>
    <xf numFmtId="4" fontId="0" fillId="4" borderId="0" xfId="0" applyNumberFormat="1" applyFill="1" applyAlignment="1">
      <alignment horizontal="right"/>
    </xf>
    <xf numFmtId="3" fontId="1" fillId="3" borderId="0" xfId="0" applyNumberFormat="1" applyFont="1" applyFill="1" applyAlignment="1">
      <alignment horizontal="right"/>
    </xf>
    <xf numFmtId="3" fontId="1" fillId="0" borderId="0" xfId="0" applyNumberFormat="1" applyFont="1" applyFill="1" applyAlignment="1">
      <alignment horizontal="right"/>
    </xf>
    <xf numFmtId="3" fontId="1" fillId="0" borderId="2" xfId="0" applyNumberFormat="1" applyFont="1" applyFill="1" applyBorder="1" applyAlignment="1">
      <alignment horizontal="right"/>
    </xf>
    <xf numFmtId="0" fontId="0" fillId="0" borderId="0" xfId="0" applyAlignment="1">
      <alignment horizontal="right"/>
    </xf>
    <xf numFmtId="0" fontId="2" fillId="0" borderId="1" xfId="0" applyFont="1" applyFill="1" applyBorder="1" applyAlignment="1">
      <alignment horizontal="right"/>
    </xf>
    <xf numFmtId="2" fontId="1" fillId="3" borderId="0" xfId="0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right"/>
    </xf>
    <xf numFmtId="0" fontId="2" fillId="0" borderId="1" xfId="0" applyFont="1" applyFill="1" applyBorder="1" applyAlignment="1">
      <alignment horizontal="center"/>
    </xf>
  </cellXfs>
  <cellStyles count="1">
    <cellStyle name="Normal" xfId="0" builtinId="0"/>
  </cellStyles>
  <dxfs count="34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3" formatCode="#,##0"/>
      <fill>
        <patternFill patternType="solid">
          <fgColor indexed="64"/>
          <bgColor theme="9" tint="0.5999938962981048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3" formatCode="#,##0"/>
      <fill>
        <patternFill patternType="solid">
          <fgColor indexed="64"/>
          <bgColor theme="9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3" formatCode="#,##0"/>
      <fill>
        <patternFill patternType="solid">
          <fgColor indexed="64"/>
          <bgColor theme="9" tint="0.5999938962981048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3" formatCode="#,##0"/>
      <fill>
        <patternFill patternType="solid">
          <fgColor indexed="64"/>
          <bgColor theme="9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3" formatCode="#,##0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3" formatCode="#,##0"/>
    </dxf>
    <dxf>
      <fill>
        <patternFill>
          <bgColor theme="2" tint="-9.9948118533890809E-2"/>
        </patternFill>
      </fill>
    </dxf>
  </dxfs>
  <tableStyles count="1" defaultTableStyle="TableStyleMedium2" defaultPivotStyle="PivotStyleLight16">
    <tableStyle name="Table Style 1" pivot="0" count="1">
      <tableStyleElement type="firstRowStripe" dxfId="33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Annual NOx Emissions (tons/year)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83024570908222E-2"/>
          <c:y val="9.5061678783844944E-2"/>
          <c:w val="0.89074544205464246"/>
          <c:h val="0.72926281240853419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NOX_ann_plot!$D$2</c:f>
              <c:strCache>
                <c:ptCount val="1"/>
                <c:pt idx="0">
                  <c:v>Point-EGU</c:v>
                </c:pt>
              </c:strCache>
            </c:strRef>
          </c:tx>
          <c:invertIfNegative val="0"/>
          <c:cat>
            <c:multiLvlStrRef>
              <c:f>NOX_ann_plot!$B$3:$C$32</c:f>
              <c:multiLvlStrCache>
                <c:ptCount val="30"/>
                <c:lvl>
                  <c:pt idx="0">
                    <c:v>2014</c:v>
                  </c:pt>
                  <c:pt idx="1">
                    <c:v>2030</c:v>
                  </c:pt>
                  <c:pt idx="2">
                    <c:v>2014</c:v>
                  </c:pt>
                  <c:pt idx="3">
                    <c:v>2030</c:v>
                  </c:pt>
                  <c:pt idx="4">
                    <c:v>2014</c:v>
                  </c:pt>
                  <c:pt idx="5">
                    <c:v>2030</c:v>
                  </c:pt>
                  <c:pt idx="6">
                    <c:v>2014</c:v>
                  </c:pt>
                  <c:pt idx="7">
                    <c:v>2030</c:v>
                  </c:pt>
                  <c:pt idx="8">
                    <c:v>2014</c:v>
                  </c:pt>
                  <c:pt idx="9">
                    <c:v>2030</c:v>
                  </c:pt>
                  <c:pt idx="10">
                    <c:v>2014</c:v>
                  </c:pt>
                  <c:pt idx="11">
                    <c:v>2030</c:v>
                  </c:pt>
                  <c:pt idx="12">
                    <c:v>2014</c:v>
                  </c:pt>
                  <c:pt idx="13">
                    <c:v>2030</c:v>
                  </c:pt>
                  <c:pt idx="14">
                    <c:v>2014</c:v>
                  </c:pt>
                  <c:pt idx="15">
                    <c:v>2030</c:v>
                  </c:pt>
                  <c:pt idx="16">
                    <c:v>2014</c:v>
                  </c:pt>
                  <c:pt idx="17">
                    <c:v>2030</c:v>
                  </c:pt>
                  <c:pt idx="18">
                    <c:v>2014</c:v>
                  </c:pt>
                  <c:pt idx="19">
                    <c:v>2030</c:v>
                  </c:pt>
                  <c:pt idx="20">
                    <c:v>2014</c:v>
                  </c:pt>
                  <c:pt idx="21">
                    <c:v>2030</c:v>
                  </c:pt>
                  <c:pt idx="22">
                    <c:v>2014</c:v>
                  </c:pt>
                  <c:pt idx="23">
                    <c:v>2030</c:v>
                  </c:pt>
                  <c:pt idx="24">
                    <c:v>2014</c:v>
                  </c:pt>
                  <c:pt idx="25">
                    <c:v>2030</c:v>
                  </c:pt>
                  <c:pt idx="26">
                    <c:v>2014</c:v>
                  </c:pt>
                  <c:pt idx="27">
                    <c:v>2030</c:v>
                  </c:pt>
                  <c:pt idx="28">
                    <c:v>2014</c:v>
                  </c:pt>
                  <c:pt idx="29">
                    <c:v>2030</c:v>
                  </c:pt>
                </c:lvl>
                <c:lvl>
                  <c:pt idx="0">
                    <c:v>Bartow</c:v>
                  </c:pt>
                  <c:pt idx="2">
                    <c:v>Cherokee</c:v>
                  </c:pt>
                  <c:pt idx="4">
                    <c:v>Clayton</c:v>
                  </c:pt>
                  <c:pt idx="6">
                    <c:v>Cobb</c:v>
                  </c:pt>
                  <c:pt idx="8">
                    <c:v>Coweta</c:v>
                  </c:pt>
                  <c:pt idx="10">
                    <c:v>DeKalb</c:v>
                  </c:pt>
                  <c:pt idx="12">
                    <c:v>Douglas</c:v>
                  </c:pt>
                  <c:pt idx="14">
                    <c:v>Fayette</c:v>
                  </c:pt>
                  <c:pt idx="16">
                    <c:v>Forsyth</c:v>
                  </c:pt>
                  <c:pt idx="18">
                    <c:v>Fulton</c:v>
                  </c:pt>
                  <c:pt idx="20">
                    <c:v>Gwinnett</c:v>
                  </c:pt>
                  <c:pt idx="22">
                    <c:v>Henry</c:v>
                  </c:pt>
                  <c:pt idx="24">
                    <c:v>Newton</c:v>
                  </c:pt>
                  <c:pt idx="26">
                    <c:v>Paulding</c:v>
                  </c:pt>
                  <c:pt idx="28">
                    <c:v>Rockdale</c:v>
                  </c:pt>
                </c:lvl>
              </c:multiLvlStrCache>
            </c:multiLvlStrRef>
          </c:cat>
          <c:val>
            <c:numRef>
              <c:f>NOX_ann_plot!$D$3:$D$32</c:f>
              <c:numCache>
                <c:formatCode>#,##0</c:formatCode>
                <c:ptCount val="30"/>
                <c:pt idx="0">
                  <c:v>7062.0650000000005</c:v>
                </c:pt>
                <c:pt idx="1">
                  <c:v>7239.6045631999996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506.45</c:v>
                </c:pt>
                <c:pt idx="7">
                  <c:v>598.32002999999997</c:v>
                </c:pt>
                <c:pt idx="8">
                  <c:v>1243</c:v>
                </c:pt>
                <c:pt idx="9">
                  <c:v>1181.9429999999998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</c:ser>
        <c:ser>
          <c:idx val="3"/>
          <c:order val="1"/>
          <c:tx>
            <c:strRef>
              <c:f>NOX_ann_plot!$E$2</c:f>
              <c:strCache>
                <c:ptCount val="1"/>
                <c:pt idx="0">
                  <c:v>Point-nonEGU</c:v>
                </c:pt>
              </c:strCache>
            </c:strRef>
          </c:tx>
          <c:invertIfNegative val="0"/>
          <c:cat>
            <c:multiLvlStrRef>
              <c:f>NOX_ann_plot!$B$3:$C$32</c:f>
              <c:multiLvlStrCache>
                <c:ptCount val="30"/>
                <c:lvl>
                  <c:pt idx="0">
                    <c:v>2014</c:v>
                  </c:pt>
                  <c:pt idx="1">
                    <c:v>2030</c:v>
                  </c:pt>
                  <c:pt idx="2">
                    <c:v>2014</c:v>
                  </c:pt>
                  <c:pt idx="3">
                    <c:v>2030</c:v>
                  </c:pt>
                  <c:pt idx="4">
                    <c:v>2014</c:v>
                  </c:pt>
                  <c:pt idx="5">
                    <c:v>2030</c:v>
                  </c:pt>
                  <c:pt idx="6">
                    <c:v>2014</c:v>
                  </c:pt>
                  <c:pt idx="7">
                    <c:v>2030</c:v>
                  </c:pt>
                  <c:pt idx="8">
                    <c:v>2014</c:v>
                  </c:pt>
                  <c:pt idx="9">
                    <c:v>2030</c:v>
                  </c:pt>
                  <c:pt idx="10">
                    <c:v>2014</c:v>
                  </c:pt>
                  <c:pt idx="11">
                    <c:v>2030</c:v>
                  </c:pt>
                  <c:pt idx="12">
                    <c:v>2014</c:v>
                  </c:pt>
                  <c:pt idx="13">
                    <c:v>2030</c:v>
                  </c:pt>
                  <c:pt idx="14">
                    <c:v>2014</c:v>
                  </c:pt>
                  <c:pt idx="15">
                    <c:v>2030</c:v>
                  </c:pt>
                  <c:pt idx="16">
                    <c:v>2014</c:v>
                  </c:pt>
                  <c:pt idx="17">
                    <c:v>2030</c:v>
                  </c:pt>
                  <c:pt idx="18">
                    <c:v>2014</c:v>
                  </c:pt>
                  <c:pt idx="19">
                    <c:v>2030</c:v>
                  </c:pt>
                  <c:pt idx="20">
                    <c:v>2014</c:v>
                  </c:pt>
                  <c:pt idx="21">
                    <c:v>2030</c:v>
                  </c:pt>
                  <c:pt idx="22">
                    <c:v>2014</c:v>
                  </c:pt>
                  <c:pt idx="23">
                    <c:v>2030</c:v>
                  </c:pt>
                  <c:pt idx="24">
                    <c:v>2014</c:v>
                  </c:pt>
                  <c:pt idx="25">
                    <c:v>2030</c:v>
                  </c:pt>
                  <c:pt idx="26">
                    <c:v>2014</c:v>
                  </c:pt>
                  <c:pt idx="27">
                    <c:v>2030</c:v>
                  </c:pt>
                  <c:pt idx="28">
                    <c:v>2014</c:v>
                  </c:pt>
                  <c:pt idx="29">
                    <c:v>2030</c:v>
                  </c:pt>
                </c:lvl>
                <c:lvl>
                  <c:pt idx="0">
                    <c:v>Bartow</c:v>
                  </c:pt>
                  <c:pt idx="2">
                    <c:v>Cherokee</c:v>
                  </c:pt>
                  <c:pt idx="4">
                    <c:v>Clayton</c:v>
                  </c:pt>
                  <c:pt idx="6">
                    <c:v>Cobb</c:v>
                  </c:pt>
                  <c:pt idx="8">
                    <c:v>Coweta</c:v>
                  </c:pt>
                  <c:pt idx="10">
                    <c:v>DeKalb</c:v>
                  </c:pt>
                  <c:pt idx="12">
                    <c:v>Douglas</c:v>
                  </c:pt>
                  <c:pt idx="14">
                    <c:v>Fayette</c:v>
                  </c:pt>
                  <c:pt idx="16">
                    <c:v>Forsyth</c:v>
                  </c:pt>
                  <c:pt idx="18">
                    <c:v>Fulton</c:v>
                  </c:pt>
                  <c:pt idx="20">
                    <c:v>Gwinnett</c:v>
                  </c:pt>
                  <c:pt idx="22">
                    <c:v>Henry</c:v>
                  </c:pt>
                  <c:pt idx="24">
                    <c:v>Newton</c:v>
                  </c:pt>
                  <c:pt idx="26">
                    <c:v>Paulding</c:v>
                  </c:pt>
                  <c:pt idx="28">
                    <c:v>Rockdale</c:v>
                  </c:pt>
                </c:lvl>
              </c:multiLvlStrCache>
            </c:multiLvlStrRef>
          </c:cat>
          <c:val>
            <c:numRef>
              <c:f>NOX_ann_plot!$E$3:$E$32</c:f>
              <c:numCache>
                <c:formatCode>#,##0</c:formatCode>
                <c:ptCount val="30"/>
                <c:pt idx="0">
                  <c:v>195.57859999999999</c:v>
                </c:pt>
                <c:pt idx="1">
                  <c:v>195.57859999999999</c:v>
                </c:pt>
                <c:pt idx="2">
                  <c:v>100.90780000000002</c:v>
                </c:pt>
                <c:pt idx="3">
                  <c:v>100.90780000000002</c:v>
                </c:pt>
                <c:pt idx="4">
                  <c:v>103.79570000000001</c:v>
                </c:pt>
                <c:pt idx="5">
                  <c:v>103.79570000000001</c:v>
                </c:pt>
                <c:pt idx="6">
                  <c:v>272.76849999999996</c:v>
                </c:pt>
                <c:pt idx="7">
                  <c:v>272.76849999999996</c:v>
                </c:pt>
                <c:pt idx="8">
                  <c:v>29.356999999999996</c:v>
                </c:pt>
                <c:pt idx="9">
                  <c:v>29.356999999999996</c:v>
                </c:pt>
                <c:pt idx="10">
                  <c:v>125.2397</c:v>
                </c:pt>
                <c:pt idx="11">
                  <c:v>125.2397</c:v>
                </c:pt>
                <c:pt idx="12">
                  <c:v>0</c:v>
                </c:pt>
                <c:pt idx="13">
                  <c:v>0</c:v>
                </c:pt>
                <c:pt idx="14">
                  <c:v>7.7449999999999983</c:v>
                </c:pt>
                <c:pt idx="15">
                  <c:v>7.7449999999999983</c:v>
                </c:pt>
                <c:pt idx="16">
                  <c:v>52.18</c:v>
                </c:pt>
                <c:pt idx="17">
                  <c:v>52.18</c:v>
                </c:pt>
                <c:pt idx="18">
                  <c:v>490.50960000000009</c:v>
                </c:pt>
                <c:pt idx="19">
                  <c:v>490.50960000000009</c:v>
                </c:pt>
                <c:pt idx="20">
                  <c:v>0.31</c:v>
                </c:pt>
                <c:pt idx="21">
                  <c:v>0.31</c:v>
                </c:pt>
                <c:pt idx="22">
                  <c:v>1627.5980000000004</c:v>
                </c:pt>
                <c:pt idx="23">
                  <c:v>1627.5980000000004</c:v>
                </c:pt>
                <c:pt idx="24">
                  <c:v>31.356999999999999</c:v>
                </c:pt>
                <c:pt idx="25">
                  <c:v>31.356999999999999</c:v>
                </c:pt>
                <c:pt idx="26">
                  <c:v>0</c:v>
                </c:pt>
                <c:pt idx="27">
                  <c:v>0</c:v>
                </c:pt>
                <c:pt idx="28">
                  <c:v>55.606999999999999</c:v>
                </c:pt>
                <c:pt idx="29">
                  <c:v>55.606999999999999</c:v>
                </c:pt>
              </c:numCache>
            </c:numRef>
          </c:val>
        </c:ser>
        <c:ser>
          <c:idx val="4"/>
          <c:order val="2"/>
          <c:tx>
            <c:strRef>
              <c:f>NOX_ann_plot!$F$2</c:f>
              <c:strCache>
                <c:ptCount val="1"/>
                <c:pt idx="0">
                  <c:v>Nonpoint</c:v>
                </c:pt>
              </c:strCache>
            </c:strRef>
          </c:tx>
          <c:invertIfNegative val="0"/>
          <c:cat>
            <c:multiLvlStrRef>
              <c:f>NOX_ann_plot!$B$3:$C$32</c:f>
              <c:multiLvlStrCache>
                <c:ptCount val="30"/>
                <c:lvl>
                  <c:pt idx="0">
                    <c:v>2014</c:v>
                  </c:pt>
                  <c:pt idx="1">
                    <c:v>2030</c:v>
                  </c:pt>
                  <c:pt idx="2">
                    <c:v>2014</c:v>
                  </c:pt>
                  <c:pt idx="3">
                    <c:v>2030</c:v>
                  </c:pt>
                  <c:pt idx="4">
                    <c:v>2014</c:v>
                  </c:pt>
                  <c:pt idx="5">
                    <c:v>2030</c:v>
                  </c:pt>
                  <c:pt idx="6">
                    <c:v>2014</c:v>
                  </c:pt>
                  <c:pt idx="7">
                    <c:v>2030</c:v>
                  </c:pt>
                  <c:pt idx="8">
                    <c:v>2014</c:v>
                  </c:pt>
                  <c:pt idx="9">
                    <c:v>2030</c:v>
                  </c:pt>
                  <c:pt idx="10">
                    <c:v>2014</c:v>
                  </c:pt>
                  <c:pt idx="11">
                    <c:v>2030</c:v>
                  </c:pt>
                  <c:pt idx="12">
                    <c:v>2014</c:v>
                  </c:pt>
                  <c:pt idx="13">
                    <c:v>2030</c:v>
                  </c:pt>
                  <c:pt idx="14">
                    <c:v>2014</c:v>
                  </c:pt>
                  <c:pt idx="15">
                    <c:v>2030</c:v>
                  </c:pt>
                  <c:pt idx="16">
                    <c:v>2014</c:v>
                  </c:pt>
                  <c:pt idx="17">
                    <c:v>2030</c:v>
                  </c:pt>
                  <c:pt idx="18">
                    <c:v>2014</c:v>
                  </c:pt>
                  <c:pt idx="19">
                    <c:v>2030</c:v>
                  </c:pt>
                  <c:pt idx="20">
                    <c:v>2014</c:v>
                  </c:pt>
                  <c:pt idx="21">
                    <c:v>2030</c:v>
                  </c:pt>
                  <c:pt idx="22">
                    <c:v>2014</c:v>
                  </c:pt>
                  <c:pt idx="23">
                    <c:v>2030</c:v>
                  </c:pt>
                  <c:pt idx="24">
                    <c:v>2014</c:v>
                  </c:pt>
                  <c:pt idx="25">
                    <c:v>2030</c:v>
                  </c:pt>
                  <c:pt idx="26">
                    <c:v>2014</c:v>
                  </c:pt>
                  <c:pt idx="27">
                    <c:v>2030</c:v>
                  </c:pt>
                  <c:pt idx="28">
                    <c:v>2014</c:v>
                  </c:pt>
                  <c:pt idx="29">
                    <c:v>2030</c:v>
                  </c:pt>
                </c:lvl>
                <c:lvl>
                  <c:pt idx="0">
                    <c:v>Bartow</c:v>
                  </c:pt>
                  <c:pt idx="2">
                    <c:v>Cherokee</c:v>
                  </c:pt>
                  <c:pt idx="4">
                    <c:v>Clayton</c:v>
                  </c:pt>
                  <c:pt idx="6">
                    <c:v>Cobb</c:v>
                  </c:pt>
                  <c:pt idx="8">
                    <c:v>Coweta</c:v>
                  </c:pt>
                  <c:pt idx="10">
                    <c:v>DeKalb</c:v>
                  </c:pt>
                  <c:pt idx="12">
                    <c:v>Douglas</c:v>
                  </c:pt>
                  <c:pt idx="14">
                    <c:v>Fayette</c:v>
                  </c:pt>
                  <c:pt idx="16">
                    <c:v>Forsyth</c:v>
                  </c:pt>
                  <c:pt idx="18">
                    <c:v>Fulton</c:v>
                  </c:pt>
                  <c:pt idx="20">
                    <c:v>Gwinnett</c:v>
                  </c:pt>
                  <c:pt idx="22">
                    <c:v>Henry</c:v>
                  </c:pt>
                  <c:pt idx="24">
                    <c:v>Newton</c:v>
                  </c:pt>
                  <c:pt idx="26">
                    <c:v>Paulding</c:v>
                  </c:pt>
                  <c:pt idx="28">
                    <c:v>Rockdale</c:v>
                  </c:pt>
                </c:lvl>
              </c:multiLvlStrCache>
            </c:multiLvlStrRef>
          </c:cat>
          <c:val>
            <c:numRef>
              <c:f>NOX_ann_plot!$F$3:$F$32</c:f>
              <c:numCache>
                <c:formatCode>#,##0</c:formatCode>
                <c:ptCount val="30"/>
                <c:pt idx="0">
                  <c:v>123.6560227477737</c:v>
                </c:pt>
                <c:pt idx="1">
                  <c:v>124.99453029326165</c:v>
                </c:pt>
                <c:pt idx="2">
                  <c:v>265.72347323967108</c:v>
                </c:pt>
                <c:pt idx="3">
                  <c:v>267.89448244254277</c:v>
                </c:pt>
                <c:pt idx="4">
                  <c:v>279.01478818278116</c:v>
                </c:pt>
                <c:pt idx="5">
                  <c:v>282.98205263404702</c:v>
                </c:pt>
                <c:pt idx="6">
                  <c:v>1073.2979161725641</c:v>
                </c:pt>
                <c:pt idx="7">
                  <c:v>1088.9592381535633</c:v>
                </c:pt>
                <c:pt idx="8">
                  <c:v>156.61617308461058</c:v>
                </c:pt>
                <c:pt idx="9">
                  <c:v>158.00817064219285</c:v>
                </c:pt>
                <c:pt idx="10">
                  <c:v>953.9480845007206</c:v>
                </c:pt>
                <c:pt idx="11">
                  <c:v>968.32310288268445</c:v>
                </c:pt>
                <c:pt idx="12">
                  <c:v>147.67569909605081</c:v>
                </c:pt>
                <c:pt idx="13">
                  <c:v>149.55787487794689</c:v>
                </c:pt>
                <c:pt idx="14">
                  <c:v>148.57395436091008</c:v>
                </c:pt>
                <c:pt idx="15">
                  <c:v>150.51778394878451</c:v>
                </c:pt>
                <c:pt idx="16">
                  <c:v>206.29758688455104</c:v>
                </c:pt>
                <c:pt idx="17">
                  <c:v>208.43026160563892</c:v>
                </c:pt>
                <c:pt idx="18">
                  <c:v>1571.0920758723064</c:v>
                </c:pt>
                <c:pt idx="19">
                  <c:v>1610.4718919615655</c:v>
                </c:pt>
                <c:pt idx="20">
                  <c:v>1026.6738896676227</c:v>
                </c:pt>
                <c:pt idx="21">
                  <c:v>1042.5919524528128</c:v>
                </c:pt>
                <c:pt idx="22">
                  <c:v>204.48054864489063</c:v>
                </c:pt>
                <c:pt idx="23">
                  <c:v>206.75182488757576</c:v>
                </c:pt>
                <c:pt idx="24">
                  <c:v>97.375342015506746</c:v>
                </c:pt>
                <c:pt idx="25">
                  <c:v>98.275544036420754</c:v>
                </c:pt>
                <c:pt idx="26">
                  <c:v>137.44850067649668</c:v>
                </c:pt>
                <c:pt idx="27">
                  <c:v>138.31807874382298</c:v>
                </c:pt>
                <c:pt idx="28">
                  <c:v>105.87355266055862</c:v>
                </c:pt>
                <c:pt idx="29">
                  <c:v>107.36803410779655</c:v>
                </c:pt>
              </c:numCache>
            </c:numRef>
          </c:val>
        </c:ser>
        <c:ser>
          <c:idx val="5"/>
          <c:order val="3"/>
          <c:tx>
            <c:strRef>
              <c:f>NOX_ann_plot!$G$2</c:f>
              <c:strCache>
                <c:ptCount val="1"/>
                <c:pt idx="0">
                  <c:v>Onroad</c:v>
                </c:pt>
              </c:strCache>
            </c:strRef>
          </c:tx>
          <c:invertIfNegative val="0"/>
          <c:cat>
            <c:multiLvlStrRef>
              <c:f>NOX_ann_plot!$B$3:$C$32</c:f>
              <c:multiLvlStrCache>
                <c:ptCount val="30"/>
                <c:lvl>
                  <c:pt idx="0">
                    <c:v>2014</c:v>
                  </c:pt>
                  <c:pt idx="1">
                    <c:v>2030</c:v>
                  </c:pt>
                  <c:pt idx="2">
                    <c:v>2014</c:v>
                  </c:pt>
                  <c:pt idx="3">
                    <c:v>2030</c:v>
                  </c:pt>
                  <c:pt idx="4">
                    <c:v>2014</c:v>
                  </c:pt>
                  <c:pt idx="5">
                    <c:v>2030</c:v>
                  </c:pt>
                  <c:pt idx="6">
                    <c:v>2014</c:v>
                  </c:pt>
                  <c:pt idx="7">
                    <c:v>2030</c:v>
                  </c:pt>
                  <c:pt idx="8">
                    <c:v>2014</c:v>
                  </c:pt>
                  <c:pt idx="9">
                    <c:v>2030</c:v>
                  </c:pt>
                  <c:pt idx="10">
                    <c:v>2014</c:v>
                  </c:pt>
                  <c:pt idx="11">
                    <c:v>2030</c:v>
                  </c:pt>
                  <c:pt idx="12">
                    <c:v>2014</c:v>
                  </c:pt>
                  <c:pt idx="13">
                    <c:v>2030</c:v>
                  </c:pt>
                  <c:pt idx="14">
                    <c:v>2014</c:v>
                  </c:pt>
                  <c:pt idx="15">
                    <c:v>2030</c:v>
                  </c:pt>
                  <c:pt idx="16">
                    <c:v>2014</c:v>
                  </c:pt>
                  <c:pt idx="17">
                    <c:v>2030</c:v>
                  </c:pt>
                  <c:pt idx="18">
                    <c:v>2014</c:v>
                  </c:pt>
                  <c:pt idx="19">
                    <c:v>2030</c:v>
                  </c:pt>
                  <c:pt idx="20">
                    <c:v>2014</c:v>
                  </c:pt>
                  <c:pt idx="21">
                    <c:v>2030</c:v>
                  </c:pt>
                  <c:pt idx="22">
                    <c:v>2014</c:v>
                  </c:pt>
                  <c:pt idx="23">
                    <c:v>2030</c:v>
                  </c:pt>
                  <c:pt idx="24">
                    <c:v>2014</c:v>
                  </c:pt>
                  <c:pt idx="25">
                    <c:v>2030</c:v>
                  </c:pt>
                  <c:pt idx="26">
                    <c:v>2014</c:v>
                  </c:pt>
                  <c:pt idx="27">
                    <c:v>2030</c:v>
                  </c:pt>
                  <c:pt idx="28">
                    <c:v>2014</c:v>
                  </c:pt>
                  <c:pt idx="29">
                    <c:v>2030</c:v>
                  </c:pt>
                </c:lvl>
                <c:lvl>
                  <c:pt idx="0">
                    <c:v>Bartow</c:v>
                  </c:pt>
                  <c:pt idx="2">
                    <c:v>Cherokee</c:v>
                  </c:pt>
                  <c:pt idx="4">
                    <c:v>Clayton</c:v>
                  </c:pt>
                  <c:pt idx="6">
                    <c:v>Cobb</c:v>
                  </c:pt>
                  <c:pt idx="8">
                    <c:v>Coweta</c:v>
                  </c:pt>
                  <c:pt idx="10">
                    <c:v>DeKalb</c:v>
                  </c:pt>
                  <c:pt idx="12">
                    <c:v>Douglas</c:v>
                  </c:pt>
                  <c:pt idx="14">
                    <c:v>Fayette</c:v>
                  </c:pt>
                  <c:pt idx="16">
                    <c:v>Forsyth</c:v>
                  </c:pt>
                  <c:pt idx="18">
                    <c:v>Fulton</c:v>
                  </c:pt>
                  <c:pt idx="20">
                    <c:v>Gwinnett</c:v>
                  </c:pt>
                  <c:pt idx="22">
                    <c:v>Henry</c:v>
                  </c:pt>
                  <c:pt idx="24">
                    <c:v>Newton</c:v>
                  </c:pt>
                  <c:pt idx="26">
                    <c:v>Paulding</c:v>
                  </c:pt>
                  <c:pt idx="28">
                    <c:v>Rockdale</c:v>
                  </c:pt>
                </c:lvl>
              </c:multiLvlStrCache>
            </c:multiLvlStrRef>
          </c:cat>
          <c:val>
            <c:numRef>
              <c:f>NOX_ann_plot!$G$3:$G$32</c:f>
              <c:numCache>
                <c:formatCode>#,##0</c:formatCode>
                <c:ptCount val="30"/>
                <c:pt idx="0">
                  <c:v>3774</c:v>
                </c:pt>
                <c:pt idx="1">
                  <c:v>995</c:v>
                </c:pt>
                <c:pt idx="2">
                  <c:v>1421</c:v>
                </c:pt>
                <c:pt idx="3">
                  <c:v>343</c:v>
                </c:pt>
                <c:pt idx="4">
                  <c:v>2869</c:v>
                </c:pt>
                <c:pt idx="5">
                  <c:v>610</c:v>
                </c:pt>
                <c:pt idx="6">
                  <c:v>8971</c:v>
                </c:pt>
                <c:pt idx="7">
                  <c:v>1877</c:v>
                </c:pt>
                <c:pt idx="8">
                  <c:v>757</c:v>
                </c:pt>
                <c:pt idx="9">
                  <c:v>187</c:v>
                </c:pt>
                <c:pt idx="10">
                  <c:v>8837</c:v>
                </c:pt>
                <c:pt idx="11">
                  <c:v>1804</c:v>
                </c:pt>
                <c:pt idx="12">
                  <c:v>1627</c:v>
                </c:pt>
                <c:pt idx="13">
                  <c:v>343</c:v>
                </c:pt>
                <c:pt idx="14">
                  <c:v>827</c:v>
                </c:pt>
                <c:pt idx="15">
                  <c:v>169</c:v>
                </c:pt>
                <c:pt idx="16">
                  <c:v>975</c:v>
                </c:pt>
                <c:pt idx="17">
                  <c:v>251</c:v>
                </c:pt>
                <c:pt idx="18">
                  <c:v>14649</c:v>
                </c:pt>
                <c:pt idx="19">
                  <c:v>3034</c:v>
                </c:pt>
                <c:pt idx="20">
                  <c:v>8270</c:v>
                </c:pt>
                <c:pt idx="21">
                  <c:v>1888</c:v>
                </c:pt>
                <c:pt idx="22">
                  <c:v>1488</c:v>
                </c:pt>
                <c:pt idx="23">
                  <c:v>361</c:v>
                </c:pt>
                <c:pt idx="24">
                  <c:v>2317</c:v>
                </c:pt>
                <c:pt idx="25">
                  <c:v>646</c:v>
                </c:pt>
                <c:pt idx="26">
                  <c:v>549</c:v>
                </c:pt>
                <c:pt idx="27">
                  <c:v>132</c:v>
                </c:pt>
                <c:pt idx="28">
                  <c:v>850</c:v>
                </c:pt>
                <c:pt idx="29">
                  <c:v>198</c:v>
                </c:pt>
              </c:numCache>
            </c:numRef>
          </c:val>
        </c:ser>
        <c:ser>
          <c:idx val="6"/>
          <c:order val="4"/>
          <c:tx>
            <c:strRef>
              <c:f>NOX_ann_plot!$H$2</c:f>
              <c:strCache>
                <c:ptCount val="1"/>
                <c:pt idx="0">
                  <c:v>Nonroad</c:v>
                </c:pt>
              </c:strCache>
            </c:strRef>
          </c:tx>
          <c:invertIfNegative val="0"/>
          <c:cat>
            <c:multiLvlStrRef>
              <c:f>NOX_ann_plot!$B$3:$C$32</c:f>
              <c:multiLvlStrCache>
                <c:ptCount val="30"/>
                <c:lvl>
                  <c:pt idx="0">
                    <c:v>2014</c:v>
                  </c:pt>
                  <c:pt idx="1">
                    <c:v>2030</c:v>
                  </c:pt>
                  <c:pt idx="2">
                    <c:v>2014</c:v>
                  </c:pt>
                  <c:pt idx="3">
                    <c:v>2030</c:v>
                  </c:pt>
                  <c:pt idx="4">
                    <c:v>2014</c:v>
                  </c:pt>
                  <c:pt idx="5">
                    <c:v>2030</c:v>
                  </c:pt>
                  <c:pt idx="6">
                    <c:v>2014</c:v>
                  </c:pt>
                  <c:pt idx="7">
                    <c:v>2030</c:v>
                  </c:pt>
                  <c:pt idx="8">
                    <c:v>2014</c:v>
                  </c:pt>
                  <c:pt idx="9">
                    <c:v>2030</c:v>
                  </c:pt>
                  <c:pt idx="10">
                    <c:v>2014</c:v>
                  </c:pt>
                  <c:pt idx="11">
                    <c:v>2030</c:v>
                  </c:pt>
                  <c:pt idx="12">
                    <c:v>2014</c:v>
                  </c:pt>
                  <c:pt idx="13">
                    <c:v>2030</c:v>
                  </c:pt>
                  <c:pt idx="14">
                    <c:v>2014</c:v>
                  </c:pt>
                  <c:pt idx="15">
                    <c:v>2030</c:v>
                  </c:pt>
                  <c:pt idx="16">
                    <c:v>2014</c:v>
                  </c:pt>
                  <c:pt idx="17">
                    <c:v>2030</c:v>
                  </c:pt>
                  <c:pt idx="18">
                    <c:v>2014</c:v>
                  </c:pt>
                  <c:pt idx="19">
                    <c:v>2030</c:v>
                  </c:pt>
                  <c:pt idx="20">
                    <c:v>2014</c:v>
                  </c:pt>
                  <c:pt idx="21">
                    <c:v>2030</c:v>
                  </c:pt>
                  <c:pt idx="22">
                    <c:v>2014</c:v>
                  </c:pt>
                  <c:pt idx="23">
                    <c:v>2030</c:v>
                  </c:pt>
                  <c:pt idx="24">
                    <c:v>2014</c:v>
                  </c:pt>
                  <c:pt idx="25">
                    <c:v>2030</c:v>
                  </c:pt>
                  <c:pt idx="26">
                    <c:v>2014</c:v>
                  </c:pt>
                  <c:pt idx="27">
                    <c:v>2030</c:v>
                  </c:pt>
                  <c:pt idx="28">
                    <c:v>2014</c:v>
                  </c:pt>
                  <c:pt idx="29">
                    <c:v>2030</c:v>
                  </c:pt>
                </c:lvl>
                <c:lvl>
                  <c:pt idx="0">
                    <c:v>Bartow</c:v>
                  </c:pt>
                  <c:pt idx="2">
                    <c:v>Cherokee</c:v>
                  </c:pt>
                  <c:pt idx="4">
                    <c:v>Clayton</c:v>
                  </c:pt>
                  <c:pt idx="6">
                    <c:v>Cobb</c:v>
                  </c:pt>
                  <c:pt idx="8">
                    <c:v>Coweta</c:v>
                  </c:pt>
                  <c:pt idx="10">
                    <c:v>DeKalb</c:v>
                  </c:pt>
                  <c:pt idx="12">
                    <c:v>Douglas</c:v>
                  </c:pt>
                  <c:pt idx="14">
                    <c:v>Fayette</c:v>
                  </c:pt>
                  <c:pt idx="16">
                    <c:v>Forsyth</c:v>
                  </c:pt>
                  <c:pt idx="18">
                    <c:v>Fulton</c:v>
                  </c:pt>
                  <c:pt idx="20">
                    <c:v>Gwinnett</c:v>
                  </c:pt>
                  <c:pt idx="22">
                    <c:v>Henry</c:v>
                  </c:pt>
                  <c:pt idx="24">
                    <c:v>Newton</c:v>
                  </c:pt>
                  <c:pt idx="26">
                    <c:v>Paulding</c:v>
                  </c:pt>
                  <c:pt idx="28">
                    <c:v>Rockdale</c:v>
                  </c:pt>
                </c:lvl>
              </c:multiLvlStrCache>
            </c:multiLvlStrRef>
          </c:cat>
          <c:val>
            <c:numRef>
              <c:f>NOX_ann_plot!$H$3:$H$32</c:f>
              <c:numCache>
                <c:formatCode>#,##0</c:formatCode>
                <c:ptCount val="30"/>
                <c:pt idx="0">
                  <c:v>907.72449247315785</c:v>
                </c:pt>
                <c:pt idx="1">
                  <c:v>440.69745282763853</c:v>
                </c:pt>
                <c:pt idx="2">
                  <c:v>822.71142892279465</c:v>
                </c:pt>
                <c:pt idx="3">
                  <c:v>429.26808007916406</c:v>
                </c:pt>
                <c:pt idx="4">
                  <c:v>5842.2240809252007</c:v>
                </c:pt>
                <c:pt idx="5">
                  <c:v>6748.0172020592554</c:v>
                </c:pt>
                <c:pt idx="6">
                  <c:v>2838.3039393342387</c:v>
                </c:pt>
                <c:pt idx="7">
                  <c:v>1574.951585353529</c:v>
                </c:pt>
                <c:pt idx="8">
                  <c:v>599.96944234381715</c:v>
                </c:pt>
                <c:pt idx="9">
                  <c:v>293.83508227897585</c:v>
                </c:pt>
                <c:pt idx="10">
                  <c:v>2175.3884484697478</c:v>
                </c:pt>
                <c:pt idx="11">
                  <c:v>1257.7274522052926</c:v>
                </c:pt>
                <c:pt idx="12">
                  <c:v>369.63538713568227</c:v>
                </c:pt>
                <c:pt idx="13">
                  <c:v>178.12240464342068</c:v>
                </c:pt>
                <c:pt idx="14">
                  <c:v>477.26549403902266</c:v>
                </c:pt>
                <c:pt idx="15">
                  <c:v>237.61846947409498</c:v>
                </c:pt>
                <c:pt idx="16">
                  <c:v>703.41041337163631</c:v>
                </c:pt>
                <c:pt idx="17">
                  <c:v>395.33703810859987</c:v>
                </c:pt>
                <c:pt idx="18">
                  <c:v>4542.9166074620925</c:v>
                </c:pt>
                <c:pt idx="19">
                  <c:v>2353.3514393488454</c:v>
                </c:pt>
                <c:pt idx="20">
                  <c:v>3377.8805081962673</c:v>
                </c:pt>
                <c:pt idx="21">
                  <c:v>1871.1155190729803</c:v>
                </c:pt>
                <c:pt idx="22">
                  <c:v>992.27175434643891</c:v>
                </c:pt>
                <c:pt idx="23">
                  <c:v>452.14806642860879</c:v>
                </c:pt>
                <c:pt idx="24">
                  <c:v>407.18462166626426</c:v>
                </c:pt>
                <c:pt idx="25">
                  <c:v>192.50913477121921</c:v>
                </c:pt>
                <c:pt idx="26">
                  <c:v>554.6821894178388</c:v>
                </c:pt>
                <c:pt idx="27">
                  <c:v>253.54124588003452</c:v>
                </c:pt>
                <c:pt idx="28">
                  <c:v>289.53200256350033</c:v>
                </c:pt>
                <c:pt idx="29">
                  <c:v>150.28824072753793</c:v>
                </c:pt>
              </c:numCache>
            </c:numRef>
          </c:val>
        </c:ser>
        <c:ser>
          <c:idx val="7"/>
          <c:order val="5"/>
          <c:tx>
            <c:strRef>
              <c:f>NOX_ann_plot!$I$2</c:f>
              <c:strCache>
                <c:ptCount val="1"/>
                <c:pt idx="0">
                  <c:v>Fires</c:v>
                </c:pt>
              </c:strCache>
            </c:strRef>
          </c:tx>
          <c:invertIfNegative val="0"/>
          <c:cat>
            <c:multiLvlStrRef>
              <c:f>NOX_ann_plot!$B$3:$C$32</c:f>
              <c:multiLvlStrCache>
                <c:ptCount val="30"/>
                <c:lvl>
                  <c:pt idx="0">
                    <c:v>2014</c:v>
                  </c:pt>
                  <c:pt idx="1">
                    <c:v>2030</c:v>
                  </c:pt>
                  <c:pt idx="2">
                    <c:v>2014</c:v>
                  </c:pt>
                  <c:pt idx="3">
                    <c:v>2030</c:v>
                  </c:pt>
                  <c:pt idx="4">
                    <c:v>2014</c:v>
                  </c:pt>
                  <c:pt idx="5">
                    <c:v>2030</c:v>
                  </c:pt>
                  <c:pt idx="6">
                    <c:v>2014</c:v>
                  </c:pt>
                  <c:pt idx="7">
                    <c:v>2030</c:v>
                  </c:pt>
                  <c:pt idx="8">
                    <c:v>2014</c:v>
                  </c:pt>
                  <c:pt idx="9">
                    <c:v>2030</c:v>
                  </c:pt>
                  <c:pt idx="10">
                    <c:v>2014</c:v>
                  </c:pt>
                  <c:pt idx="11">
                    <c:v>2030</c:v>
                  </c:pt>
                  <c:pt idx="12">
                    <c:v>2014</c:v>
                  </c:pt>
                  <c:pt idx="13">
                    <c:v>2030</c:v>
                  </c:pt>
                  <c:pt idx="14">
                    <c:v>2014</c:v>
                  </c:pt>
                  <c:pt idx="15">
                    <c:v>2030</c:v>
                  </c:pt>
                  <c:pt idx="16">
                    <c:v>2014</c:v>
                  </c:pt>
                  <c:pt idx="17">
                    <c:v>2030</c:v>
                  </c:pt>
                  <c:pt idx="18">
                    <c:v>2014</c:v>
                  </c:pt>
                  <c:pt idx="19">
                    <c:v>2030</c:v>
                  </c:pt>
                  <c:pt idx="20">
                    <c:v>2014</c:v>
                  </c:pt>
                  <c:pt idx="21">
                    <c:v>2030</c:v>
                  </c:pt>
                  <c:pt idx="22">
                    <c:v>2014</c:v>
                  </c:pt>
                  <c:pt idx="23">
                    <c:v>2030</c:v>
                  </c:pt>
                  <c:pt idx="24">
                    <c:v>2014</c:v>
                  </c:pt>
                  <c:pt idx="25">
                    <c:v>2030</c:v>
                  </c:pt>
                  <c:pt idx="26">
                    <c:v>2014</c:v>
                  </c:pt>
                  <c:pt idx="27">
                    <c:v>2030</c:v>
                  </c:pt>
                  <c:pt idx="28">
                    <c:v>2014</c:v>
                  </c:pt>
                  <c:pt idx="29">
                    <c:v>2030</c:v>
                  </c:pt>
                </c:lvl>
                <c:lvl>
                  <c:pt idx="0">
                    <c:v>Bartow</c:v>
                  </c:pt>
                  <c:pt idx="2">
                    <c:v>Cherokee</c:v>
                  </c:pt>
                  <c:pt idx="4">
                    <c:v>Clayton</c:v>
                  </c:pt>
                  <c:pt idx="6">
                    <c:v>Cobb</c:v>
                  </c:pt>
                  <c:pt idx="8">
                    <c:v>Coweta</c:v>
                  </c:pt>
                  <c:pt idx="10">
                    <c:v>DeKalb</c:v>
                  </c:pt>
                  <c:pt idx="12">
                    <c:v>Douglas</c:v>
                  </c:pt>
                  <c:pt idx="14">
                    <c:v>Fayette</c:v>
                  </c:pt>
                  <c:pt idx="16">
                    <c:v>Forsyth</c:v>
                  </c:pt>
                  <c:pt idx="18">
                    <c:v>Fulton</c:v>
                  </c:pt>
                  <c:pt idx="20">
                    <c:v>Gwinnett</c:v>
                  </c:pt>
                  <c:pt idx="22">
                    <c:v>Henry</c:v>
                  </c:pt>
                  <c:pt idx="24">
                    <c:v>Newton</c:v>
                  </c:pt>
                  <c:pt idx="26">
                    <c:v>Paulding</c:v>
                  </c:pt>
                  <c:pt idx="28">
                    <c:v>Rockdale</c:v>
                  </c:pt>
                </c:lvl>
              </c:multiLvlStrCache>
            </c:multiLvlStrRef>
          </c:cat>
          <c:val>
            <c:numRef>
              <c:f>NOX_ann_plot!$I$3:$I$32</c:f>
              <c:numCache>
                <c:formatCode>#,##0</c:formatCode>
                <c:ptCount val="30"/>
                <c:pt idx="0">
                  <c:v>28.956535884545442</c:v>
                </c:pt>
                <c:pt idx="1">
                  <c:v>28.956535884545442</c:v>
                </c:pt>
                <c:pt idx="2">
                  <c:v>13.830276168181836</c:v>
                </c:pt>
                <c:pt idx="3">
                  <c:v>13.830276168181836</c:v>
                </c:pt>
                <c:pt idx="4">
                  <c:v>0.93412919999999999</c:v>
                </c:pt>
                <c:pt idx="5">
                  <c:v>0.93412919999999999</c:v>
                </c:pt>
                <c:pt idx="6">
                  <c:v>4.7150999999999998E-3</c:v>
                </c:pt>
                <c:pt idx="7">
                  <c:v>4.7150999999999998E-3</c:v>
                </c:pt>
                <c:pt idx="8">
                  <c:v>44.760943991818202</c:v>
                </c:pt>
                <c:pt idx="9">
                  <c:v>44.760943991818202</c:v>
                </c:pt>
                <c:pt idx="10">
                  <c:v>3.0891438</c:v>
                </c:pt>
                <c:pt idx="11">
                  <c:v>3.0891438</c:v>
                </c:pt>
                <c:pt idx="12">
                  <c:v>0.37440154181818203</c:v>
                </c:pt>
                <c:pt idx="13">
                  <c:v>0.37440154181818203</c:v>
                </c:pt>
                <c:pt idx="14">
                  <c:v>3.6140942209090898</c:v>
                </c:pt>
                <c:pt idx="15">
                  <c:v>3.6140942209090898</c:v>
                </c:pt>
                <c:pt idx="16">
                  <c:v>9.3116165454545499E-2</c:v>
                </c:pt>
                <c:pt idx="17">
                  <c:v>9.3116165454545499E-2</c:v>
                </c:pt>
                <c:pt idx="18">
                  <c:v>5.1911819927272704</c:v>
                </c:pt>
                <c:pt idx="19">
                  <c:v>5.1911819927272704</c:v>
                </c:pt>
                <c:pt idx="20">
                  <c:v>0.32737302000000001</c:v>
                </c:pt>
                <c:pt idx="21">
                  <c:v>0.32737302000000001</c:v>
                </c:pt>
                <c:pt idx="22">
                  <c:v>3.9632861681818201</c:v>
                </c:pt>
                <c:pt idx="23">
                  <c:v>3.9632861681818201</c:v>
                </c:pt>
                <c:pt idx="24">
                  <c:v>17.481226711818199</c:v>
                </c:pt>
                <c:pt idx="25">
                  <c:v>17.481226711818199</c:v>
                </c:pt>
                <c:pt idx="26">
                  <c:v>9.4298908454545405</c:v>
                </c:pt>
                <c:pt idx="27">
                  <c:v>9.4298908454545405</c:v>
                </c:pt>
                <c:pt idx="28">
                  <c:v>6.5285999999999997E-2</c:v>
                </c:pt>
                <c:pt idx="29">
                  <c:v>6.5285999999999997E-2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9761280"/>
        <c:axId val="89762816"/>
      </c:barChart>
      <c:catAx>
        <c:axId val="89761280"/>
        <c:scaling>
          <c:orientation val="minMax"/>
        </c:scaling>
        <c:delete val="0"/>
        <c:axPos val="b"/>
        <c:majorTickMark val="out"/>
        <c:minorTickMark val="none"/>
        <c:tickLblPos val="nextTo"/>
        <c:crossAx val="89762816"/>
        <c:crosses val="autoZero"/>
        <c:auto val="1"/>
        <c:lblAlgn val="ctr"/>
        <c:lblOffset val="100"/>
        <c:noMultiLvlLbl val="0"/>
      </c:catAx>
      <c:valAx>
        <c:axId val="8976281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Emissions (tons/year)</a:t>
                </a:r>
              </a:p>
            </c:rich>
          </c:tx>
          <c:overlay val="0"/>
        </c:title>
        <c:numFmt formatCode="#,##0" sourceLinked="1"/>
        <c:majorTickMark val="out"/>
        <c:minorTickMark val="none"/>
        <c:tickLblPos val="nextTo"/>
        <c:crossAx val="8976128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5027033795206829"/>
          <c:y val="0.12266476851157677"/>
          <c:w val="0.71755607381153885"/>
          <c:h val="7.7510684440474403E-2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0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July</a:t>
            </a:r>
            <a:r>
              <a:rPr lang="en-US" baseline="0"/>
              <a:t> Weekday</a:t>
            </a:r>
            <a:r>
              <a:rPr lang="en-US"/>
              <a:t> NOx Emissions (tons/day)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83024570908222E-2"/>
          <c:y val="9.5061678783844944E-2"/>
          <c:w val="0.89074544205464246"/>
          <c:h val="0.72926281240853419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NOX_osd_plot!$D$2</c:f>
              <c:strCache>
                <c:ptCount val="1"/>
                <c:pt idx="0">
                  <c:v>Point-EGU</c:v>
                </c:pt>
              </c:strCache>
            </c:strRef>
          </c:tx>
          <c:invertIfNegative val="0"/>
          <c:cat>
            <c:multiLvlStrRef>
              <c:f>NOX_osd_plot!$B$3:$C$32</c:f>
              <c:multiLvlStrCache>
                <c:ptCount val="30"/>
                <c:lvl>
                  <c:pt idx="0">
                    <c:v>2014</c:v>
                  </c:pt>
                  <c:pt idx="1">
                    <c:v>2030</c:v>
                  </c:pt>
                  <c:pt idx="2">
                    <c:v>2014</c:v>
                  </c:pt>
                  <c:pt idx="3">
                    <c:v>2030</c:v>
                  </c:pt>
                  <c:pt idx="4">
                    <c:v>2014</c:v>
                  </c:pt>
                  <c:pt idx="5">
                    <c:v>2030</c:v>
                  </c:pt>
                  <c:pt idx="6">
                    <c:v>2014</c:v>
                  </c:pt>
                  <c:pt idx="7">
                    <c:v>2030</c:v>
                  </c:pt>
                  <c:pt idx="8">
                    <c:v>2014</c:v>
                  </c:pt>
                  <c:pt idx="9">
                    <c:v>2030</c:v>
                  </c:pt>
                  <c:pt idx="10">
                    <c:v>2014</c:v>
                  </c:pt>
                  <c:pt idx="11">
                    <c:v>2030</c:v>
                  </c:pt>
                  <c:pt idx="12">
                    <c:v>2014</c:v>
                  </c:pt>
                  <c:pt idx="13">
                    <c:v>2030</c:v>
                  </c:pt>
                  <c:pt idx="14">
                    <c:v>2014</c:v>
                  </c:pt>
                  <c:pt idx="15">
                    <c:v>2030</c:v>
                  </c:pt>
                  <c:pt idx="16">
                    <c:v>2014</c:v>
                  </c:pt>
                  <c:pt idx="17">
                    <c:v>2030</c:v>
                  </c:pt>
                  <c:pt idx="18">
                    <c:v>2014</c:v>
                  </c:pt>
                  <c:pt idx="19">
                    <c:v>2030</c:v>
                  </c:pt>
                  <c:pt idx="20">
                    <c:v>2014</c:v>
                  </c:pt>
                  <c:pt idx="21">
                    <c:v>2030</c:v>
                  </c:pt>
                  <c:pt idx="22">
                    <c:v>2014</c:v>
                  </c:pt>
                  <c:pt idx="23">
                    <c:v>2030</c:v>
                  </c:pt>
                  <c:pt idx="24">
                    <c:v>2014</c:v>
                  </c:pt>
                  <c:pt idx="25">
                    <c:v>2030</c:v>
                  </c:pt>
                  <c:pt idx="26">
                    <c:v>2014</c:v>
                  </c:pt>
                  <c:pt idx="27">
                    <c:v>2030</c:v>
                  </c:pt>
                  <c:pt idx="28">
                    <c:v>2014</c:v>
                  </c:pt>
                  <c:pt idx="29">
                    <c:v>2030</c:v>
                  </c:pt>
                </c:lvl>
                <c:lvl>
                  <c:pt idx="0">
                    <c:v>Bartow</c:v>
                  </c:pt>
                  <c:pt idx="2">
                    <c:v>Cherokee</c:v>
                  </c:pt>
                  <c:pt idx="4">
                    <c:v>Clayton</c:v>
                  </c:pt>
                  <c:pt idx="6">
                    <c:v>Cobb</c:v>
                  </c:pt>
                  <c:pt idx="8">
                    <c:v>Coweta</c:v>
                  </c:pt>
                  <c:pt idx="10">
                    <c:v>DeKalb</c:v>
                  </c:pt>
                  <c:pt idx="12">
                    <c:v>Douglas</c:v>
                  </c:pt>
                  <c:pt idx="14">
                    <c:v>Fayette</c:v>
                  </c:pt>
                  <c:pt idx="16">
                    <c:v>Forsyth</c:v>
                  </c:pt>
                  <c:pt idx="18">
                    <c:v>Fulton</c:v>
                  </c:pt>
                  <c:pt idx="20">
                    <c:v>Gwinnett</c:v>
                  </c:pt>
                  <c:pt idx="22">
                    <c:v>Henry</c:v>
                  </c:pt>
                  <c:pt idx="24">
                    <c:v>Newton</c:v>
                  </c:pt>
                  <c:pt idx="26">
                    <c:v>Paulding</c:v>
                  </c:pt>
                  <c:pt idx="28">
                    <c:v>Rockdale</c:v>
                  </c:pt>
                </c:lvl>
              </c:multiLvlStrCache>
            </c:multiLvlStrRef>
          </c:cat>
          <c:val>
            <c:numRef>
              <c:f>NOX_osd_plot!$D$3:$D$32</c:f>
              <c:numCache>
                <c:formatCode>0.00</c:formatCode>
                <c:ptCount val="30"/>
                <c:pt idx="0">
                  <c:v>16.749225069380689</c:v>
                </c:pt>
                <c:pt idx="1">
                  <c:v>17.171305541129083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1.4076441193990497</c:v>
                </c:pt>
                <c:pt idx="7">
                  <c:v>1.6629907626580376</c:v>
                </c:pt>
                <c:pt idx="8">
                  <c:v>4.93</c:v>
                </c:pt>
                <c:pt idx="9">
                  <c:v>3.24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</c:ser>
        <c:ser>
          <c:idx val="3"/>
          <c:order val="1"/>
          <c:tx>
            <c:strRef>
              <c:f>NOX_osd_plot!$E$2</c:f>
              <c:strCache>
                <c:ptCount val="1"/>
                <c:pt idx="0">
                  <c:v>Point-nonEGU</c:v>
                </c:pt>
              </c:strCache>
            </c:strRef>
          </c:tx>
          <c:invertIfNegative val="0"/>
          <c:cat>
            <c:multiLvlStrRef>
              <c:f>NOX_osd_plot!$B$3:$C$32</c:f>
              <c:multiLvlStrCache>
                <c:ptCount val="30"/>
                <c:lvl>
                  <c:pt idx="0">
                    <c:v>2014</c:v>
                  </c:pt>
                  <c:pt idx="1">
                    <c:v>2030</c:v>
                  </c:pt>
                  <c:pt idx="2">
                    <c:v>2014</c:v>
                  </c:pt>
                  <c:pt idx="3">
                    <c:v>2030</c:v>
                  </c:pt>
                  <c:pt idx="4">
                    <c:v>2014</c:v>
                  </c:pt>
                  <c:pt idx="5">
                    <c:v>2030</c:v>
                  </c:pt>
                  <c:pt idx="6">
                    <c:v>2014</c:v>
                  </c:pt>
                  <c:pt idx="7">
                    <c:v>2030</c:v>
                  </c:pt>
                  <c:pt idx="8">
                    <c:v>2014</c:v>
                  </c:pt>
                  <c:pt idx="9">
                    <c:v>2030</c:v>
                  </c:pt>
                  <c:pt idx="10">
                    <c:v>2014</c:v>
                  </c:pt>
                  <c:pt idx="11">
                    <c:v>2030</c:v>
                  </c:pt>
                  <c:pt idx="12">
                    <c:v>2014</c:v>
                  </c:pt>
                  <c:pt idx="13">
                    <c:v>2030</c:v>
                  </c:pt>
                  <c:pt idx="14">
                    <c:v>2014</c:v>
                  </c:pt>
                  <c:pt idx="15">
                    <c:v>2030</c:v>
                  </c:pt>
                  <c:pt idx="16">
                    <c:v>2014</c:v>
                  </c:pt>
                  <c:pt idx="17">
                    <c:v>2030</c:v>
                  </c:pt>
                  <c:pt idx="18">
                    <c:v>2014</c:v>
                  </c:pt>
                  <c:pt idx="19">
                    <c:v>2030</c:v>
                  </c:pt>
                  <c:pt idx="20">
                    <c:v>2014</c:v>
                  </c:pt>
                  <c:pt idx="21">
                    <c:v>2030</c:v>
                  </c:pt>
                  <c:pt idx="22">
                    <c:v>2014</c:v>
                  </c:pt>
                  <c:pt idx="23">
                    <c:v>2030</c:v>
                  </c:pt>
                  <c:pt idx="24">
                    <c:v>2014</c:v>
                  </c:pt>
                  <c:pt idx="25">
                    <c:v>2030</c:v>
                  </c:pt>
                  <c:pt idx="26">
                    <c:v>2014</c:v>
                  </c:pt>
                  <c:pt idx="27">
                    <c:v>2030</c:v>
                  </c:pt>
                  <c:pt idx="28">
                    <c:v>2014</c:v>
                  </c:pt>
                  <c:pt idx="29">
                    <c:v>2030</c:v>
                  </c:pt>
                </c:lvl>
                <c:lvl>
                  <c:pt idx="0">
                    <c:v>Bartow</c:v>
                  </c:pt>
                  <c:pt idx="2">
                    <c:v>Cherokee</c:v>
                  </c:pt>
                  <c:pt idx="4">
                    <c:v>Clayton</c:v>
                  </c:pt>
                  <c:pt idx="6">
                    <c:v>Cobb</c:v>
                  </c:pt>
                  <c:pt idx="8">
                    <c:v>Coweta</c:v>
                  </c:pt>
                  <c:pt idx="10">
                    <c:v>DeKalb</c:v>
                  </c:pt>
                  <c:pt idx="12">
                    <c:v>Douglas</c:v>
                  </c:pt>
                  <c:pt idx="14">
                    <c:v>Fayette</c:v>
                  </c:pt>
                  <c:pt idx="16">
                    <c:v>Forsyth</c:v>
                  </c:pt>
                  <c:pt idx="18">
                    <c:v>Fulton</c:v>
                  </c:pt>
                  <c:pt idx="20">
                    <c:v>Gwinnett</c:v>
                  </c:pt>
                  <c:pt idx="22">
                    <c:v>Henry</c:v>
                  </c:pt>
                  <c:pt idx="24">
                    <c:v>Newton</c:v>
                  </c:pt>
                  <c:pt idx="26">
                    <c:v>Paulding</c:v>
                  </c:pt>
                  <c:pt idx="28">
                    <c:v>Rockdale</c:v>
                  </c:pt>
                </c:lvl>
              </c:multiLvlStrCache>
            </c:multiLvlStrRef>
          </c:cat>
          <c:val>
            <c:numRef>
              <c:f>NOX_osd_plot!$E$3:$E$32</c:f>
              <c:numCache>
                <c:formatCode>0.00</c:formatCode>
                <c:ptCount val="30"/>
                <c:pt idx="0">
                  <c:v>0.50724380535642499</c:v>
                </c:pt>
                <c:pt idx="1">
                  <c:v>0.50724380535642499</c:v>
                </c:pt>
                <c:pt idx="2">
                  <c:v>0.2706722671966702</c:v>
                </c:pt>
                <c:pt idx="3">
                  <c:v>0.2706722671966702</c:v>
                </c:pt>
                <c:pt idx="4">
                  <c:v>0.27745340787952261</c:v>
                </c:pt>
                <c:pt idx="5">
                  <c:v>0.27745340787952261</c:v>
                </c:pt>
                <c:pt idx="6">
                  <c:v>0.73239471885416607</c:v>
                </c:pt>
                <c:pt idx="7">
                  <c:v>0.73239471885416607</c:v>
                </c:pt>
                <c:pt idx="8">
                  <c:v>7.8166215761811847E-2</c:v>
                </c:pt>
                <c:pt idx="9">
                  <c:v>7.8166215761811847E-2</c:v>
                </c:pt>
                <c:pt idx="10">
                  <c:v>0.33358777031325743</c:v>
                </c:pt>
                <c:pt idx="11">
                  <c:v>0.33358777031325743</c:v>
                </c:pt>
                <c:pt idx="12">
                  <c:v>0</c:v>
                </c:pt>
                <c:pt idx="13">
                  <c:v>0</c:v>
                </c:pt>
                <c:pt idx="14">
                  <c:v>2.0316836041696654E-2</c:v>
                </c:pt>
                <c:pt idx="15">
                  <c:v>2.0316836041696654E-2</c:v>
                </c:pt>
                <c:pt idx="16">
                  <c:v>0.13817249691261402</c:v>
                </c:pt>
                <c:pt idx="17">
                  <c:v>0.13817249691261402</c:v>
                </c:pt>
                <c:pt idx="18">
                  <c:v>1.3037761223590665</c:v>
                </c:pt>
                <c:pt idx="19">
                  <c:v>1.3037761223590665</c:v>
                </c:pt>
                <c:pt idx="20">
                  <c:v>8.3333333333299989E-4</c:v>
                </c:pt>
                <c:pt idx="21">
                  <c:v>8.3333333333299989E-4</c:v>
                </c:pt>
                <c:pt idx="22">
                  <c:v>4.374753327510601</c:v>
                </c:pt>
                <c:pt idx="23">
                  <c:v>4.374753327510601</c:v>
                </c:pt>
                <c:pt idx="24">
                  <c:v>8.3448735581246741E-2</c:v>
                </c:pt>
                <c:pt idx="25">
                  <c:v>8.3448735581246741E-2</c:v>
                </c:pt>
                <c:pt idx="26">
                  <c:v>0</c:v>
                </c:pt>
                <c:pt idx="27">
                  <c:v>0</c:v>
                </c:pt>
                <c:pt idx="28">
                  <c:v>0.14843237616593993</c:v>
                </c:pt>
                <c:pt idx="29">
                  <c:v>0.14843237616593993</c:v>
                </c:pt>
              </c:numCache>
            </c:numRef>
          </c:val>
        </c:ser>
        <c:ser>
          <c:idx val="4"/>
          <c:order val="2"/>
          <c:tx>
            <c:strRef>
              <c:f>NOX_osd_plot!$F$2</c:f>
              <c:strCache>
                <c:ptCount val="1"/>
                <c:pt idx="0">
                  <c:v>Nonpoint</c:v>
                </c:pt>
              </c:strCache>
            </c:strRef>
          </c:tx>
          <c:invertIfNegative val="0"/>
          <c:cat>
            <c:multiLvlStrRef>
              <c:f>NOX_osd_plot!$B$3:$C$32</c:f>
              <c:multiLvlStrCache>
                <c:ptCount val="30"/>
                <c:lvl>
                  <c:pt idx="0">
                    <c:v>2014</c:v>
                  </c:pt>
                  <c:pt idx="1">
                    <c:v>2030</c:v>
                  </c:pt>
                  <c:pt idx="2">
                    <c:v>2014</c:v>
                  </c:pt>
                  <c:pt idx="3">
                    <c:v>2030</c:v>
                  </c:pt>
                  <c:pt idx="4">
                    <c:v>2014</c:v>
                  </c:pt>
                  <c:pt idx="5">
                    <c:v>2030</c:v>
                  </c:pt>
                  <c:pt idx="6">
                    <c:v>2014</c:v>
                  </c:pt>
                  <c:pt idx="7">
                    <c:v>2030</c:v>
                  </c:pt>
                  <c:pt idx="8">
                    <c:v>2014</c:v>
                  </c:pt>
                  <c:pt idx="9">
                    <c:v>2030</c:v>
                  </c:pt>
                  <c:pt idx="10">
                    <c:v>2014</c:v>
                  </c:pt>
                  <c:pt idx="11">
                    <c:v>2030</c:v>
                  </c:pt>
                  <c:pt idx="12">
                    <c:v>2014</c:v>
                  </c:pt>
                  <c:pt idx="13">
                    <c:v>2030</c:v>
                  </c:pt>
                  <c:pt idx="14">
                    <c:v>2014</c:v>
                  </c:pt>
                  <c:pt idx="15">
                    <c:v>2030</c:v>
                  </c:pt>
                  <c:pt idx="16">
                    <c:v>2014</c:v>
                  </c:pt>
                  <c:pt idx="17">
                    <c:v>2030</c:v>
                  </c:pt>
                  <c:pt idx="18">
                    <c:v>2014</c:v>
                  </c:pt>
                  <c:pt idx="19">
                    <c:v>2030</c:v>
                  </c:pt>
                  <c:pt idx="20">
                    <c:v>2014</c:v>
                  </c:pt>
                  <c:pt idx="21">
                    <c:v>2030</c:v>
                  </c:pt>
                  <c:pt idx="22">
                    <c:v>2014</c:v>
                  </c:pt>
                  <c:pt idx="23">
                    <c:v>2030</c:v>
                  </c:pt>
                  <c:pt idx="24">
                    <c:v>2014</c:v>
                  </c:pt>
                  <c:pt idx="25">
                    <c:v>2030</c:v>
                  </c:pt>
                  <c:pt idx="26">
                    <c:v>2014</c:v>
                  </c:pt>
                  <c:pt idx="27">
                    <c:v>2030</c:v>
                  </c:pt>
                  <c:pt idx="28">
                    <c:v>2014</c:v>
                  </c:pt>
                  <c:pt idx="29">
                    <c:v>2030</c:v>
                  </c:pt>
                </c:lvl>
                <c:lvl>
                  <c:pt idx="0">
                    <c:v>Bartow</c:v>
                  </c:pt>
                  <c:pt idx="2">
                    <c:v>Cherokee</c:v>
                  </c:pt>
                  <c:pt idx="4">
                    <c:v>Clayton</c:v>
                  </c:pt>
                  <c:pt idx="6">
                    <c:v>Cobb</c:v>
                  </c:pt>
                  <c:pt idx="8">
                    <c:v>Coweta</c:v>
                  </c:pt>
                  <c:pt idx="10">
                    <c:v>DeKalb</c:v>
                  </c:pt>
                  <c:pt idx="12">
                    <c:v>Douglas</c:v>
                  </c:pt>
                  <c:pt idx="14">
                    <c:v>Fayette</c:v>
                  </c:pt>
                  <c:pt idx="16">
                    <c:v>Forsyth</c:v>
                  </c:pt>
                  <c:pt idx="18">
                    <c:v>Fulton</c:v>
                  </c:pt>
                  <c:pt idx="20">
                    <c:v>Gwinnett</c:v>
                  </c:pt>
                  <c:pt idx="22">
                    <c:v>Henry</c:v>
                  </c:pt>
                  <c:pt idx="24">
                    <c:v>Newton</c:v>
                  </c:pt>
                  <c:pt idx="26">
                    <c:v>Paulding</c:v>
                  </c:pt>
                  <c:pt idx="28">
                    <c:v>Rockdale</c:v>
                  </c:pt>
                </c:lvl>
              </c:multiLvlStrCache>
            </c:multiLvlStrRef>
          </c:cat>
          <c:val>
            <c:numRef>
              <c:f>NOX_osd_plot!$F$3:$F$32</c:f>
              <c:numCache>
                <c:formatCode>0.00</c:formatCode>
                <c:ptCount val="30"/>
                <c:pt idx="0">
                  <c:v>0.16457307619516046</c:v>
                </c:pt>
                <c:pt idx="1">
                  <c:v>0.16688187676603086</c:v>
                </c:pt>
                <c:pt idx="2">
                  <c:v>0.13639776084223265</c:v>
                </c:pt>
                <c:pt idx="3">
                  <c:v>0.13979511257760585</c:v>
                </c:pt>
                <c:pt idx="4">
                  <c:v>0.19268900002425507</c:v>
                </c:pt>
                <c:pt idx="5">
                  <c:v>0.19919425126755297</c:v>
                </c:pt>
                <c:pt idx="6">
                  <c:v>0.72948786016384559</c:v>
                </c:pt>
                <c:pt idx="7">
                  <c:v>0.75488386561363308</c:v>
                </c:pt>
                <c:pt idx="8">
                  <c:v>0.13193154732006626</c:v>
                </c:pt>
                <c:pt idx="9">
                  <c:v>0.1341461534745427</c:v>
                </c:pt>
                <c:pt idx="10">
                  <c:v>0.66834312037647992</c:v>
                </c:pt>
                <c:pt idx="11">
                  <c:v>0.69149896482001993</c:v>
                </c:pt>
                <c:pt idx="12">
                  <c:v>9.1943144816712605E-2</c:v>
                </c:pt>
                <c:pt idx="13">
                  <c:v>9.4939878138763548E-2</c:v>
                </c:pt>
                <c:pt idx="14">
                  <c:v>9.8723199678809714E-2</c:v>
                </c:pt>
                <c:pt idx="15">
                  <c:v>0.10185792990116654</c:v>
                </c:pt>
                <c:pt idx="16">
                  <c:v>0.1249904606765658</c:v>
                </c:pt>
                <c:pt idx="17">
                  <c:v>0.12839840585286436</c:v>
                </c:pt>
                <c:pt idx="18">
                  <c:v>1.409425829844926</c:v>
                </c:pt>
                <c:pt idx="19">
                  <c:v>1.4744423613288278</c:v>
                </c:pt>
                <c:pt idx="20">
                  <c:v>0.71908042990187671</c:v>
                </c:pt>
                <c:pt idx="21">
                  <c:v>0.74484820033713628</c:v>
                </c:pt>
                <c:pt idx="22">
                  <c:v>0.12941484294389211</c:v>
                </c:pt>
                <c:pt idx="23">
                  <c:v>0.13314266651316869</c:v>
                </c:pt>
                <c:pt idx="24">
                  <c:v>9.837995032647523E-2</c:v>
                </c:pt>
                <c:pt idx="25">
                  <c:v>9.9822425263561623E-2</c:v>
                </c:pt>
                <c:pt idx="26">
                  <c:v>8.2901517325802171E-2</c:v>
                </c:pt>
                <c:pt idx="27">
                  <c:v>8.4199885039139305E-2</c:v>
                </c:pt>
                <c:pt idx="28">
                  <c:v>9.5958147502886726E-2</c:v>
                </c:pt>
                <c:pt idx="29">
                  <c:v>9.841157373551937E-2</c:v>
                </c:pt>
              </c:numCache>
            </c:numRef>
          </c:val>
        </c:ser>
        <c:ser>
          <c:idx val="5"/>
          <c:order val="3"/>
          <c:tx>
            <c:strRef>
              <c:f>NOX_osd_plot!$G$2</c:f>
              <c:strCache>
                <c:ptCount val="1"/>
                <c:pt idx="0">
                  <c:v>Onroad</c:v>
                </c:pt>
              </c:strCache>
            </c:strRef>
          </c:tx>
          <c:invertIfNegative val="0"/>
          <c:cat>
            <c:multiLvlStrRef>
              <c:f>NOX_osd_plot!$B$3:$C$32</c:f>
              <c:multiLvlStrCache>
                <c:ptCount val="30"/>
                <c:lvl>
                  <c:pt idx="0">
                    <c:v>2014</c:v>
                  </c:pt>
                  <c:pt idx="1">
                    <c:v>2030</c:v>
                  </c:pt>
                  <c:pt idx="2">
                    <c:v>2014</c:v>
                  </c:pt>
                  <c:pt idx="3">
                    <c:v>2030</c:v>
                  </c:pt>
                  <c:pt idx="4">
                    <c:v>2014</c:v>
                  </c:pt>
                  <c:pt idx="5">
                    <c:v>2030</c:v>
                  </c:pt>
                  <c:pt idx="6">
                    <c:v>2014</c:v>
                  </c:pt>
                  <c:pt idx="7">
                    <c:v>2030</c:v>
                  </c:pt>
                  <c:pt idx="8">
                    <c:v>2014</c:v>
                  </c:pt>
                  <c:pt idx="9">
                    <c:v>2030</c:v>
                  </c:pt>
                  <c:pt idx="10">
                    <c:v>2014</c:v>
                  </c:pt>
                  <c:pt idx="11">
                    <c:v>2030</c:v>
                  </c:pt>
                  <c:pt idx="12">
                    <c:v>2014</c:v>
                  </c:pt>
                  <c:pt idx="13">
                    <c:v>2030</c:v>
                  </c:pt>
                  <c:pt idx="14">
                    <c:v>2014</c:v>
                  </c:pt>
                  <c:pt idx="15">
                    <c:v>2030</c:v>
                  </c:pt>
                  <c:pt idx="16">
                    <c:v>2014</c:v>
                  </c:pt>
                  <c:pt idx="17">
                    <c:v>2030</c:v>
                  </c:pt>
                  <c:pt idx="18">
                    <c:v>2014</c:v>
                  </c:pt>
                  <c:pt idx="19">
                    <c:v>2030</c:v>
                  </c:pt>
                  <c:pt idx="20">
                    <c:v>2014</c:v>
                  </c:pt>
                  <c:pt idx="21">
                    <c:v>2030</c:v>
                  </c:pt>
                  <c:pt idx="22">
                    <c:v>2014</c:v>
                  </c:pt>
                  <c:pt idx="23">
                    <c:v>2030</c:v>
                  </c:pt>
                  <c:pt idx="24">
                    <c:v>2014</c:v>
                  </c:pt>
                  <c:pt idx="25">
                    <c:v>2030</c:v>
                  </c:pt>
                  <c:pt idx="26">
                    <c:v>2014</c:v>
                  </c:pt>
                  <c:pt idx="27">
                    <c:v>2030</c:v>
                  </c:pt>
                  <c:pt idx="28">
                    <c:v>2014</c:v>
                  </c:pt>
                  <c:pt idx="29">
                    <c:v>2030</c:v>
                  </c:pt>
                </c:lvl>
                <c:lvl>
                  <c:pt idx="0">
                    <c:v>Bartow</c:v>
                  </c:pt>
                  <c:pt idx="2">
                    <c:v>Cherokee</c:v>
                  </c:pt>
                  <c:pt idx="4">
                    <c:v>Clayton</c:v>
                  </c:pt>
                  <c:pt idx="6">
                    <c:v>Cobb</c:v>
                  </c:pt>
                  <c:pt idx="8">
                    <c:v>Coweta</c:v>
                  </c:pt>
                  <c:pt idx="10">
                    <c:v>DeKalb</c:v>
                  </c:pt>
                  <c:pt idx="12">
                    <c:v>Douglas</c:v>
                  </c:pt>
                  <c:pt idx="14">
                    <c:v>Fayette</c:v>
                  </c:pt>
                  <c:pt idx="16">
                    <c:v>Forsyth</c:v>
                  </c:pt>
                  <c:pt idx="18">
                    <c:v>Fulton</c:v>
                  </c:pt>
                  <c:pt idx="20">
                    <c:v>Gwinnett</c:v>
                  </c:pt>
                  <c:pt idx="22">
                    <c:v>Henry</c:v>
                  </c:pt>
                  <c:pt idx="24">
                    <c:v>Newton</c:v>
                  </c:pt>
                  <c:pt idx="26">
                    <c:v>Paulding</c:v>
                  </c:pt>
                  <c:pt idx="28">
                    <c:v>Rockdale</c:v>
                  </c:pt>
                </c:lvl>
              </c:multiLvlStrCache>
            </c:multiLvlStrRef>
          </c:cat>
          <c:val>
            <c:numRef>
              <c:f>NOX_osd_plot!$G$3:$G$32</c:f>
              <c:numCache>
                <c:formatCode>0.00</c:formatCode>
                <c:ptCount val="30"/>
                <c:pt idx="0">
                  <c:v>11.03</c:v>
                </c:pt>
                <c:pt idx="1">
                  <c:v>2.91</c:v>
                </c:pt>
                <c:pt idx="2">
                  <c:v>4.1500000000000004</c:v>
                </c:pt>
                <c:pt idx="3">
                  <c:v>1</c:v>
                </c:pt>
                <c:pt idx="4">
                  <c:v>8.39</c:v>
                </c:pt>
                <c:pt idx="5">
                  <c:v>1.78</c:v>
                </c:pt>
                <c:pt idx="6">
                  <c:v>26.23</c:v>
                </c:pt>
                <c:pt idx="7">
                  <c:v>5.49</c:v>
                </c:pt>
                <c:pt idx="8">
                  <c:v>2.21</c:v>
                </c:pt>
                <c:pt idx="9">
                  <c:v>0.55000000000000004</c:v>
                </c:pt>
                <c:pt idx="10">
                  <c:v>25.84</c:v>
                </c:pt>
                <c:pt idx="11">
                  <c:v>5.27</c:v>
                </c:pt>
                <c:pt idx="12">
                  <c:v>4.76</c:v>
                </c:pt>
                <c:pt idx="13">
                  <c:v>1</c:v>
                </c:pt>
                <c:pt idx="14">
                  <c:v>2.42</c:v>
                </c:pt>
                <c:pt idx="15">
                  <c:v>0.5</c:v>
                </c:pt>
                <c:pt idx="16">
                  <c:v>2.85</c:v>
                </c:pt>
                <c:pt idx="17">
                  <c:v>0.73</c:v>
                </c:pt>
                <c:pt idx="18">
                  <c:v>42.83</c:v>
                </c:pt>
                <c:pt idx="19">
                  <c:v>8.8699999999999992</c:v>
                </c:pt>
                <c:pt idx="20">
                  <c:v>24.18</c:v>
                </c:pt>
                <c:pt idx="21">
                  <c:v>5.52</c:v>
                </c:pt>
                <c:pt idx="22">
                  <c:v>4.3499999999999996</c:v>
                </c:pt>
                <c:pt idx="23">
                  <c:v>1.05</c:v>
                </c:pt>
                <c:pt idx="24">
                  <c:v>6.78</c:v>
                </c:pt>
                <c:pt idx="25">
                  <c:v>1.89</c:v>
                </c:pt>
                <c:pt idx="26">
                  <c:v>1.6</c:v>
                </c:pt>
                <c:pt idx="27">
                  <c:v>0.39</c:v>
                </c:pt>
                <c:pt idx="28">
                  <c:v>2.4900000000000002</c:v>
                </c:pt>
                <c:pt idx="29">
                  <c:v>0.57999999999999996</c:v>
                </c:pt>
              </c:numCache>
            </c:numRef>
          </c:val>
        </c:ser>
        <c:ser>
          <c:idx val="6"/>
          <c:order val="4"/>
          <c:tx>
            <c:strRef>
              <c:f>NOX_osd_plot!$H$2</c:f>
              <c:strCache>
                <c:ptCount val="1"/>
                <c:pt idx="0">
                  <c:v>Nonroad</c:v>
                </c:pt>
              </c:strCache>
            </c:strRef>
          </c:tx>
          <c:invertIfNegative val="0"/>
          <c:cat>
            <c:multiLvlStrRef>
              <c:f>NOX_osd_plot!$B$3:$C$32</c:f>
              <c:multiLvlStrCache>
                <c:ptCount val="30"/>
                <c:lvl>
                  <c:pt idx="0">
                    <c:v>2014</c:v>
                  </c:pt>
                  <c:pt idx="1">
                    <c:v>2030</c:v>
                  </c:pt>
                  <c:pt idx="2">
                    <c:v>2014</c:v>
                  </c:pt>
                  <c:pt idx="3">
                    <c:v>2030</c:v>
                  </c:pt>
                  <c:pt idx="4">
                    <c:v>2014</c:v>
                  </c:pt>
                  <c:pt idx="5">
                    <c:v>2030</c:v>
                  </c:pt>
                  <c:pt idx="6">
                    <c:v>2014</c:v>
                  </c:pt>
                  <c:pt idx="7">
                    <c:v>2030</c:v>
                  </c:pt>
                  <c:pt idx="8">
                    <c:v>2014</c:v>
                  </c:pt>
                  <c:pt idx="9">
                    <c:v>2030</c:v>
                  </c:pt>
                  <c:pt idx="10">
                    <c:v>2014</c:v>
                  </c:pt>
                  <c:pt idx="11">
                    <c:v>2030</c:v>
                  </c:pt>
                  <c:pt idx="12">
                    <c:v>2014</c:v>
                  </c:pt>
                  <c:pt idx="13">
                    <c:v>2030</c:v>
                  </c:pt>
                  <c:pt idx="14">
                    <c:v>2014</c:v>
                  </c:pt>
                  <c:pt idx="15">
                    <c:v>2030</c:v>
                  </c:pt>
                  <c:pt idx="16">
                    <c:v>2014</c:v>
                  </c:pt>
                  <c:pt idx="17">
                    <c:v>2030</c:v>
                  </c:pt>
                  <c:pt idx="18">
                    <c:v>2014</c:v>
                  </c:pt>
                  <c:pt idx="19">
                    <c:v>2030</c:v>
                  </c:pt>
                  <c:pt idx="20">
                    <c:v>2014</c:v>
                  </c:pt>
                  <c:pt idx="21">
                    <c:v>2030</c:v>
                  </c:pt>
                  <c:pt idx="22">
                    <c:v>2014</c:v>
                  </c:pt>
                  <c:pt idx="23">
                    <c:v>2030</c:v>
                  </c:pt>
                  <c:pt idx="24">
                    <c:v>2014</c:v>
                  </c:pt>
                  <c:pt idx="25">
                    <c:v>2030</c:v>
                  </c:pt>
                  <c:pt idx="26">
                    <c:v>2014</c:v>
                  </c:pt>
                  <c:pt idx="27">
                    <c:v>2030</c:v>
                  </c:pt>
                  <c:pt idx="28">
                    <c:v>2014</c:v>
                  </c:pt>
                  <c:pt idx="29">
                    <c:v>2030</c:v>
                  </c:pt>
                </c:lvl>
                <c:lvl>
                  <c:pt idx="0">
                    <c:v>Bartow</c:v>
                  </c:pt>
                  <c:pt idx="2">
                    <c:v>Cherokee</c:v>
                  </c:pt>
                  <c:pt idx="4">
                    <c:v>Clayton</c:v>
                  </c:pt>
                  <c:pt idx="6">
                    <c:v>Cobb</c:v>
                  </c:pt>
                  <c:pt idx="8">
                    <c:v>Coweta</c:v>
                  </c:pt>
                  <c:pt idx="10">
                    <c:v>DeKalb</c:v>
                  </c:pt>
                  <c:pt idx="12">
                    <c:v>Douglas</c:v>
                  </c:pt>
                  <c:pt idx="14">
                    <c:v>Fayette</c:v>
                  </c:pt>
                  <c:pt idx="16">
                    <c:v>Forsyth</c:v>
                  </c:pt>
                  <c:pt idx="18">
                    <c:v>Fulton</c:v>
                  </c:pt>
                  <c:pt idx="20">
                    <c:v>Gwinnett</c:v>
                  </c:pt>
                  <c:pt idx="22">
                    <c:v>Henry</c:v>
                  </c:pt>
                  <c:pt idx="24">
                    <c:v>Newton</c:v>
                  </c:pt>
                  <c:pt idx="26">
                    <c:v>Paulding</c:v>
                  </c:pt>
                  <c:pt idx="28">
                    <c:v>Rockdale</c:v>
                  </c:pt>
                </c:lvl>
              </c:multiLvlStrCache>
            </c:multiLvlStrRef>
          </c:cat>
          <c:val>
            <c:numRef>
              <c:f>NOX_osd_plot!$H$3:$H$32</c:f>
              <c:numCache>
                <c:formatCode>0.00</c:formatCode>
                <c:ptCount val="30"/>
                <c:pt idx="0">
                  <c:v>2.6696280253594762</c:v>
                </c:pt>
                <c:pt idx="1">
                  <c:v>1.2776794122221709</c:v>
                </c:pt>
                <c:pt idx="2">
                  <c:v>2.7225787743386221</c:v>
                </c:pt>
                <c:pt idx="3">
                  <c:v>1.3935312448827057</c:v>
                </c:pt>
                <c:pt idx="4">
                  <c:v>15.725702715617791</c:v>
                </c:pt>
                <c:pt idx="5">
                  <c:v>17.779588059463933</c:v>
                </c:pt>
                <c:pt idx="6">
                  <c:v>9.0538898018087917</c:v>
                </c:pt>
                <c:pt idx="7">
                  <c:v>5.0528339525599124</c:v>
                </c:pt>
                <c:pt idx="8">
                  <c:v>1.8833247490931861</c:v>
                </c:pt>
                <c:pt idx="9">
                  <c:v>0.9238741936125725</c:v>
                </c:pt>
                <c:pt idx="10">
                  <c:v>7.0842393629664482</c:v>
                </c:pt>
                <c:pt idx="11">
                  <c:v>4.0956274017597885</c:v>
                </c:pt>
                <c:pt idx="12">
                  <c:v>1.1722124075275788</c:v>
                </c:pt>
                <c:pt idx="13">
                  <c:v>0.55835367117176082</c:v>
                </c:pt>
                <c:pt idx="14">
                  <c:v>1.5270691176721174</c:v>
                </c:pt>
                <c:pt idx="15">
                  <c:v>0.75431944007253304</c:v>
                </c:pt>
                <c:pt idx="16">
                  <c:v>2.3008742227577548</c:v>
                </c:pt>
                <c:pt idx="17">
                  <c:v>1.2671285444897975</c:v>
                </c:pt>
                <c:pt idx="18">
                  <c:v>14.182820330657089</c:v>
                </c:pt>
                <c:pt idx="19">
                  <c:v>7.2338487406976553</c:v>
                </c:pt>
                <c:pt idx="20">
                  <c:v>11.254661571140746</c:v>
                </c:pt>
                <c:pt idx="21">
                  <c:v>6.2676349650465806</c:v>
                </c:pt>
                <c:pt idx="22">
                  <c:v>3.1438033589607133</c:v>
                </c:pt>
                <c:pt idx="23">
                  <c:v>1.4156636424067468</c:v>
                </c:pt>
                <c:pt idx="24">
                  <c:v>1.3268384734926988</c:v>
                </c:pt>
                <c:pt idx="25">
                  <c:v>0.61487484481791577</c:v>
                </c:pt>
                <c:pt idx="26">
                  <c:v>1.7035219912929218</c:v>
                </c:pt>
                <c:pt idx="27">
                  <c:v>0.77355591536718982</c:v>
                </c:pt>
                <c:pt idx="28">
                  <c:v>0.94223287107736076</c:v>
                </c:pt>
                <c:pt idx="29">
                  <c:v>0.48425022044021032</c:v>
                </c:pt>
              </c:numCache>
            </c:numRef>
          </c:val>
        </c:ser>
        <c:ser>
          <c:idx val="7"/>
          <c:order val="5"/>
          <c:tx>
            <c:strRef>
              <c:f>NOX_osd_plot!$I$2</c:f>
              <c:strCache>
                <c:ptCount val="1"/>
                <c:pt idx="0">
                  <c:v>Fires</c:v>
                </c:pt>
              </c:strCache>
            </c:strRef>
          </c:tx>
          <c:invertIfNegative val="0"/>
          <c:cat>
            <c:multiLvlStrRef>
              <c:f>NOX_osd_plot!$B$3:$C$32</c:f>
              <c:multiLvlStrCache>
                <c:ptCount val="30"/>
                <c:lvl>
                  <c:pt idx="0">
                    <c:v>2014</c:v>
                  </c:pt>
                  <c:pt idx="1">
                    <c:v>2030</c:v>
                  </c:pt>
                  <c:pt idx="2">
                    <c:v>2014</c:v>
                  </c:pt>
                  <c:pt idx="3">
                    <c:v>2030</c:v>
                  </c:pt>
                  <c:pt idx="4">
                    <c:v>2014</c:v>
                  </c:pt>
                  <c:pt idx="5">
                    <c:v>2030</c:v>
                  </c:pt>
                  <c:pt idx="6">
                    <c:v>2014</c:v>
                  </c:pt>
                  <c:pt idx="7">
                    <c:v>2030</c:v>
                  </c:pt>
                  <c:pt idx="8">
                    <c:v>2014</c:v>
                  </c:pt>
                  <c:pt idx="9">
                    <c:v>2030</c:v>
                  </c:pt>
                  <c:pt idx="10">
                    <c:v>2014</c:v>
                  </c:pt>
                  <c:pt idx="11">
                    <c:v>2030</c:v>
                  </c:pt>
                  <c:pt idx="12">
                    <c:v>2014</c:v>
                  </c:pt>
                  <c:pt idx="13">
                    <c:v>2030</c:v>
                  </c:pt>
                  <c:pt idx="14">
                    <c:v>2014</c:v>
                  </c:pt>
                  <c:pt idx="15">
                    <c:v>2030</c:v>
                  </c:pt>
                  <c:pt idx="16">
                    <c:v>2014</c:v>
                  </c:pt>
                  <c:pt idx="17">
                    <c:v>2030</c:v>
                  </c:pt>
                  <c:pt idx="18">
                    <c:v>2014</c:v>
                  </c:pt>
                  <c:pt idx="19">
                    <c:v>2030</c:v>
                  </c:pt>
                  <c:pt idx="20">
                    <c:v>2014</c:v>
                  </c:pt>
                  <c:pt idx="21">
                    <c:v>2030</c:v>
                  </c:pt>
                  <c:pt idx="22">
                    <c:v>2014</c:v>
                  </c:pt>
                  <c:pt idx="23">
                    <c:v>2030</c:v>
                  </c:pt>
                  <c:pt idx="24">
                    <c:v>2014</c:v>
                  </c:pt>
                  <c:pt idx="25">
                    <c:v>2030</c:v>
                  </c:pt>
                  <c:pt idx="26">
                    <c:v>2014</c:v>
                  </c:pt>
                  <c:pt idx="27">
                    <c:v>2030</c:v>
                  </c:pt>
                  <c:pt idx="28">
                    <c:v>2014</c:v>
                  </c:pt>
                  <c:pt idx="29">
                    <c:v>2030</c:v>
                  </c:pt>
                </c:lvl>
                <c:lvl>
                  <c:pt idx="0">
                    <c:v>Bartow</c:v>
                  </c:pt>
                  <c:pt idx="2">
                    <c:v>Cherokee</c:v>
                  </c:pt>
                  <c:pt idx="4">
                    <c:v>Clayton</c:v>
                  </c:pt>
                  <c:pt idx="6">
                    <c:v>Cobb</c:v>
                  </c:pt>
                  <c:pt idx="8">
                    <c:v>Coweta</c:v>
                  </c:pt>
                  <c:pt idx="10">
                    <c:v>DeKalb</c:v>
                  </c:pt>
                  <c:pt idx="12">
                    <c:v>Douglas</c:v>
                  </c:pt>
                  <c:pt idx="14">
                    <c:v>Fayette</c:v>
                  </c:pt>
                  <c:pt idx="16">
                    <c:v>Forsyth</c:v>
                  </c:pt>
                  <c:pt idx="18">
                    <c:v>Fulton</c:v>
                  </c:pt>
                  <c:pt idx="20">
                    <c:v>Gwinnett</c:v>
                  </c:pt>
                  <c:pt idx="22">
                    <c:v>Henry</c:v>
                  </c:pt>
                  <c:pt idx="24">
                    <c:v>Newton</c:v>
                  </c:pt>
                  <c:pt idx="26">
                    <c:v>Paulding</c:v>
                  </c:pt>
                  <c:pt idx="28">
                    <c:v>Rockdale</c:v>
                  </c:pt>
                </c:lvl>
              </c:multiLvlStrCache>
            </c:multiLvlStrRef>
          </c:cat>
          <c:val>
            <c:numRef>
              <c:f>NOX_osd_plot!$I$3:$I$32</c:f>
              <c:numCache>
                <c:formatCode>0.00</c:formatCode>
                <c:ptCount val="30"/>
                <c:pt idx="0">
                  <c:v>8.177236363636365E-4</c:v>
                </c:pt>
                <c:pt idx="1">
                  <c:v>8.177236363636365E-4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7.435815000000001E-3</c:v>
                </c:pt>
                <c:pt idx="9">
                  <c:v>7.435815000000001E-3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8581888"/>
        <c:axId val="178583424"/>
      </c:barChart>
      <c:catAx>
        <c:axId val="178581888"/>
        <c:scaling>
          <c:orientation val="minMax"/>
        </c:scaling>
        <c:delete val="0"/>
        <c:axPos val="b"/>
        <c:majorTickMark val="out"/>
        <c:minorTickMark val="none"/>
        <c:tickLblPos val="nextTo"/>
        <c:crossAx val="178583424"/>
        <c:crosses val="autoZero"/>
        <c:auto val="1"/>
        <c:lblAlgn val="ctr"/>
        <c:lblOffset val="100"/>
        <c:noMultiLvlLbl val="0"/>
      </c:catAx>
      <c:valAx>
        <c:axId val="1785834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Emissions (tons/day)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1785818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5027033795206829"/>
          <c:y val="0.12266476851157677"/>
          <c:w val="0.71755607381153885"/>
          <c:h val="7.7510684440474403E-2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0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Annual</a:t>
            </a:r>
            <a:r>
              <a:rPr lang="en-US" baseline="0"/>
              <a:t> VOC</a:t>
            </a:r>
            <a:r>
              <a:rPr lang="en-US"/>
              <a:t> Emissions (tons/year)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83024570908222E-2"/>
          <c:y val="9.5061678783844944E-2"/>
          <c:w val="0.89074544205464246"/>
          <c:h val="0.72926281240853419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VOC_ann_plot!$D$2</c:f>
              <c:strCache>
                <c:ptCount val="1"/>
                <c:pt idx="0">
                  <c:v>Point-EGU</c:v>
                </c:pt>
              </c:strCache>
            </c:strRef>
          </c:tx>
          <c:invertIfNegative val="0"/>
          <c:cat>
            <c:multiLvlStrRef>
              <c:f>VOC_ann_plot!$B$3:$C$32</c:f>
              <c:multiLvlStrCache>
                <c:ptCount val="30"/>
                <c:lvl>
                  <c:pt idx="0">
                    <c:v>2014</c:v>
                  </c:pt>
                  <c:pt idx="1">
                    <c:v>2030</c:v>
                  </c:pt>
                  <c:pt idx="2">
                    <c:v>2014</c:v>
                  </c:pt>
                  <c:pt idx="3">
                    <c:v>2030</c:v>
                  </c:pt>
                  <c:pt idx="4">
                    <c:v>2014</c:v>
                  </c:pt>
                  <c:pt idx="5">
                    <c:v>2030</c:v>
                  </c:pt>
                  <c:pt idx="6">
                    <c:v>2014</c:v>
                  </c:pt>
                  <c:pt idx="7">
                    <c:v>2030</c:v>
                  </c:pt>
                  <c:pt idx="8">
                    <c:v>2014</c:v>
                  </c:pt>
                  <c:pt idx="9">
                    <c:v>2030</c:v>
                  </c:pt>
                  <c:pt idx="10">
                    <c:v>2014</c:v>
                  </c:pt>
                  <c:pt idx="11">
                    <c:v>2030</c:v>
                  </c:pt>
                  <c:pt idx="12">
                    <c:v>2014</c:v>
                  </c:pt>
                  <c:pt idx="13">
                    <c:v>2030</c:v>
                  </c:pt>
                  <c:pt idx="14">
                    <c:v>2014</c:v>
                  </c:pt>
                  <c:pt idx="15">
                    <c:v>2030</c:v>
                  </c:pt>
                  <c:pt idx="16">
                    <c:v>2014</c:v>
                  </c:pt>
                  <c:pt idx="17">
                    <c:v>2030</c:v>
                  </c:pt>
                  <c:pt idx="18">
                    <c:v>2014</c:v>
                  </c:pt>
                  <c:pt idx="19">
                    <c:v>2030</c:v>
                  </c:pt>
                  <c:pt idx="20">
                    <c:v>2014</c:v>
                  </c:pt>
                  <c:pt idx="21">
                    <c:v>2030</c:v>
                  </c:pt>
                  <c:pt idx="22">
                    <c:v>2014</c:v>
                  </c:pt>
                  <c:pt idx="23">
                    <c:v>2030</c:v>
                  </c:pt>
                  <c:pt idx="24">
                    <c:v>2014</c:v>
                  </c:pt>
                  <c:pt idx="25">
                    <c:v>2030</c:v>
                  </c:pt>
                  <c:pt idx="26">
                    <c:v>2014</c:v>
                  </c:pt>
                  <c:pt idx="27">
                    <c:v>2030</c:v>
                  </c:pt>
                  <c:pt idx="28">
                    <c:v>2014</c:v>
                  </c:pt>
                  <c:pt idx="29">
                    <c:v>2030</c:v>
                  </c:pt>
                </c:lvl>
                <c:lvl>
                  <c:pt idx="0">
                    <c:v>Bartow</c:v>
                  </c:pt>
                  <c:pt idx="2">
                    <c:v>Cherokee</c:v>
                  </c:pt>
                  <c:pt idx="4">
                    <c:v>Clayton</c:v>
                  </c:pt>
                  <c:pt idx="6">
                    <c:v>Cobb</c:v>
                  </c:pt>
                  <c:pt idx="8">
                    <c:v>Coweta</c:v>
                  </c:pt>
                  <c:pt idx="10">
                    <c:v>DeKalb</c:v>
                  </c:pt>
                  <c:pt idx="12">
                    <c:v>Douglas</c:v>
                  </c:pt>
                  <c:pt idx="14">
                    <c:v>Fayette</c:v>
                  </c:pt>
                  <c:pt idx="16">
                    <c:v>Forsyth</c:v>
                  </c:pt>
                  <c:pt idx="18">
                    <c:v>Fulton</c:v>
                  </c:pt>
                  <c:pt idx="20">
                    <c:v>Gwinnett</c:v>
                  </c:pt>
                  <c:pt idx="22">
                    <c:v>Henry</c:v>
                  </c:pt>
                  <c:pt idx="24">
                    <c:v>Newton</c:v>
                  </c:pt>
                  <c:pt idx="26">
                    <c:v>Paulding</c:v>
                  </c:pt>
                  <c:pt idx="28">
                    <c:v>Rockdale</c:v>
                  </c:pt>
                </c:lvl>
              </c:multiLvlStrCache>
            </c:multiLvlStrRef>
          </c:cat>
          <c:val>
            <c:numRef>
              <c:f>VOC_ann_plot!$D$3:$D$32</c:f>
              <c:numCache>
                <c:formatCode>#,##0</c:formatCode>
                <c:ptCount val="30"/>
                <c:pt idx="0">
                  <c:v>194.524</c:v>
                </c:pt>
                <c:pt idx="1">
                  <c:v>199.40404040000001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124.74900000000004</c:v>
                </c:pt>
                <c:pt idx="7">
                  <c:v>147.37704910000005</c:v>
                </c:pt>
                <c:pt idx="8">
                  <c:v>10</c:v>
                </c:pt>
                <c:pt idx="9">
                  <c:v>5.9051159999999996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</c:ser>
        <c:ser>
          <c:idx val="3"/>
          <c:order val="1"/>
          <c:tx>
            <c:strRef>
              <c:f>VOC_ann_plot!$E$2</c:f>
              <c:strCache>
                <c:ptCount val="1"/>
                <c:pt idx="0">
                  <c:v>Point-nonEGU</c:v>
                </c:pt>
              </c:strCache>
            </c:strRef>
          </c:tx>
          <c:invertIfNegative val="0"/>
          <c:cat>
            <c:multiLvlStrRef>
              <c:f>VOC_ann_plot!$B$3:$C$32</c:f>
              <c:multiLvlStrCache>
                <c:ptCount val="30"/>
                <c:lvl>
                  <c:pt idx="0">
                    <c:v>2014</c:v>
                  </c:pt>
                  <c:pt idx="1">
                    <c:v>2030</c:v>
                  </c:pt>
                  <c:pt idx="2">
                    <c:v>2014</c:v>
                  </c:pt>
                  <c:pt idx="3">
                    <c:v>2030</c:v>
                  </c:pt>
                  <c:pt idx="4">
                    <c:v>2014</c:v>
                  </c:pt>
                  <c:pt idx="5">
                    <c:v>2030</c:v>
                  </c:pt>
                  <c:pt idx="6">
                    <c:v>2014</c:v>
                  </c:pt>
                  <c:pt idx="7">
                    <c:v>2030</c:v>
                  </c:pt>
                  <c:pt idx="8">
                    <c:v>2014</c:v>
                  </c:pt>
                  <c:pt idx="9">
                    <c:v>2030</c:v>
                  </c:pt>
                  <c:pt idx="10">
                    <c:v>2014</c:v>
                  </c:pt>
                  <c:pt idx="11">
                    <c:v>2030</c:v>
                  </c:pt>
                  <c:pt idx="12">
                    <c:v>2014</c:v>
                  </c:pt>
                  <c:pt idx="13">
                    <c:v>2030</c:v>
                  </c:pt>
                  <c:pt idx="14">
                    <c:v>2014</c:v>
                  </c:pt>
                  <c:pt idx="15">
                    <c:v>2030</c:v>
                  </c:pt>
                  <c:pt idx="16">
                    <c:v>2014</c:v>
                  </c:pt>
                  <c:pt idx="17">
                    <c:v>2030</c:v>
                  </c:pt>
                  <c:pt idx="18">
                    <c:v>2014</c:v>
                  </c:pt>
                  <c:pt idx="19">
                    <c:v>2030</c:v>
                  </c:pt>
                  <c:pt idx="20">
                    <c:v>2014</c:v>
                  </c:pt>
                  <c:pt idx="21">
                    <c:v>2030</c:v>
                  </c:pt>
                  <c:pt idx="22">
                    <c:v>2014</c:v>
                  </c:pt>
                  <c:pt idx="23">
                    <c:v>2030</c:v>
                  </c:pt>
                  <c:pt idx="24">
                    <c:v>2014</c:v>
                  </c:pt>
                  <c:pt idx="25">
                    <c:v>2030</c:v>
                  </c:pt>
                  <c:pt idx="26">
                    <c:v>2014</c:v>
                  </c:pt>
                  <c:pt idx="27">
                    <c:v>2030</c:v>
                  </c:pt>
                  <c:pt idx="28">
                    <c:v>2014</c:v>
                  </c:pt>
                  <c:pt idx="29">
                    <c:v>2030</c:v>
                  </c:pt>
                </c:lvl>
                <c:lvl>
                  <c:pt idx="0">
                    <c:v>Bartow</c:v>
                  </c:pt>
                  <c:pt idx="2">
                    <c:v>Cherokee</c:v>
                  </c:pt>
                  <c:pt idx="4">
                    <c:v>Clayton</c:v>
                  </c:pt>
                  <c:pt idx="6">
                    <c:v>Cobb</c:v>
                  </c:pt>
                  <c:pt idx="8">
                    <c:v>Coweta</c:v>
                  </c:pt>
                  <c:pt idx="10">
                    <c:v>DeKalb</c:v>
                  </c:pt>
                  <c:pt idx="12">
                    <c:v>Douglas</c:v>
                  </c:pt>
                  <c:pt idx="14">
                    <c:v>Fayette</c:v>
                  </c:pt>
                  <c:pt idx="16">
                    <c:v>Forsyth</c:v>
                  </c:pt>
                  <c:pt idx="18">
                    <c:v>Fulton</c:v>
                  </c:pt>
                  <c:pt idx="20">
                    <c:v>Gwinnett</c:v>
                  </c:pt>
                  <c:pt idx="22">
                    <c:v>Henry</c:v>
                  </c:pt>
                  <c:pt idx="24">
                    <c:v>Newton</c:v>
                  </c:pt>
                  <c:pt idx="26">
                    <c:v>Paulding</c:v>
                  </c:pt>
                  <c:pt idx="28">
                    <c:v>Rockdale</c:v>
                  </c:pt>
                </c:lvl>
              </c:multiLvlStrCache>
            </c:multiLvlStrRef>
          </c:cat>
          <c:val>
            <c:numRef>
              <c:f>VOC_ann_plot!$E$3:$E$32</c:f>
              <c:numCache>
                <c:formatCode>#,##0</c:formatCode>
                <c:ptCount val="30"/>
                <c:pt idx="0">
                  <c:v>150.92819999999995</c:v>
                </c:pt>
                <c:pt idx="1">
                  <c:v>150.92819999999995</c:v>
                </c:pt>
                <c:pt idx="2">
                  <c:v>37.532499999999999</c:v>
                </c:pt>
                <c:pt idx="3">
                  <c:v>37.532499999999999</c:v>
                </c:pt>
                <c:pt idx="4">
                  <c:v>212.86450000000002</c:v>
                </c:pt>
                <c:pt idx="5">
                  <c:v>212.86450000000002</c:v>
                </c:pt>
                <c:pt idx="6">
                  <c:v>366.82929999999999</c:v>
                </c:pt>
                <c:pt idx="7">
                  <c:v>366.82929999999999</c:v>
                </c:pt>
                <c:pt idx="8">
                  <c:v>80.162999999999982</c:v>
                </c:pt>
                <c:pt idx="9">
                  <c:v>80.162999999999982</c:v>
                </c:pt>
                <c:pt idx="10">
                  <c:v>1276.8240000000001</c:v>
                </c:pt>
                <c:pt idx="11">
                  <c:v>1276.8240000000001</c:v>
                </c:pt>
                <c:pt idx="12">
                  <c:v>0</c:v>
                </c:pt>
                <c:pt idx="13">
                  <c:v>0</c:v>
                </c:pt>
                <c:pt idx="14">
                  <c:v>70.24499999999999</c:v>
                </c:pt>
                <c:pt idx="15">
                  <c:v>70.24499999999999</c:v>
                </c:pt>
                <c:pt idx="16">
                  <c:v>205.35600000000005</c:v>
                </c:pt>
                <c:pt idx="17">
                  <c:v>205.35600000000005</c:v>
                </c:pt>
                <c:pt idx="18">
                  <c:v>268.41550000000001</c:v>
                </c:pt>
                <c:pt idx="19">
                  <c:v>268.41550000000001</c:v>
                </c:pt>
                <c:pt idx="20">
                  <c:v>79.599999999999994</c:v>
                </c:pt>
                <c:pt idx="21">
                  <c:v>79.599999999999994</c:v>
                </c:pt>
                <c:pt idx="22">
                  <c:v>438.93299999999999</c:v>
                </c:pt>
                <c:pt idx="23">
                  <c:v>438.93299999999999</c:v>
                </c:pt>
                <c:pt idx="24">
                  <c:v>400.81880000000001</c:v>
                </c:pt>
                <c:pt idx="25">
                  <c:v>400.81880000000001</c:v>
                </c:pt>
                <c:pt idx="26">
                  <c:v>0</c:v>
                </c:pt>
                <c:pt idx="27">
                  <c:v>0</c:v>
                </c:pt>
                <c:pt idx="28">
                  <c:v>173.71699999999998</c:v>
                </c:pt>
                <c:pt idx="29">
                  <c:v>173.71699999999998</c:v>
                </c:pt>
              </c:numCache>
            </c:numRef>
          </c:val>
        </c:ser>
        <c:ser>
          <c:idx val="4"/>
          <c:order val="2"/>
          <c:tx>
            <c:strRef>
              <c:f>VOC_ann_plot!$F$2</c:f>
              <c:strCache>
                <c:ptCount val="1"/>
                <c:pt idx="0">
                  <c:v>Nonpoint</c:v>
                </c:pt>
              </c:strCache>
            </c:strRef>
          </c:tx>
          <c:invertIfNegative val="0"/>
          <c:cat>
            <c:multiLvlStrRef>
              <c:f>VOC_ann_plot!$B$3:$C$32</c:f>
              <c:multiLvlStrCache>
                <c:ptCount val="30"/>
                <c:lvl>
                  <c:pt idx="0">
                    <c:v>2014</c:v>
                  </c:pt>
                  <c:pt idx="1">
                    <c:v>2030</c:v>
                  </c:pt>
                  <c:pt idx="2">
                    <c:v>2014</c:v>
                  </c:pt>
                  <c:pt idx="3">
                    <c:v>2030</c:v>
                  </c:pt>
                  <c:pt idx="4">
                    <c:v>2014</c:v>
                  </c:pt>
                  <c:pt idx="5">
                    <c:v>2030</c:v>
                  </c:pt>
                  <c:pt idx="6">
                    <c:v>2014</c:v>
                  </c:pt>
                  <c:pt idx="7">
                    <c:v>2030</c:v>
                  </c:pt>
                  <c:pt idx="8">
                    <c:v>2014</c:v>
                  </c:pt>
                  <c:pt idx="9">
                    <c:v>2030</c:v>
                  </c:pt>
                  <c:pt idx="10">
                    <c:v>2014</c:v>
                  </c:pt>
                  <c:pt idx="11">
                    <c:v>2030</c:v>
                  </c:pt>
                  <c:pt idx="12">
                    <c:v>2014</c:v>
                  </c:pt>
                  <c:pt idx="13">
                    <c:v>2030</c:v>
                  </c:pt>
                  <c:pt idx="14">
                    <c:v>2014</c:v>
                  </c:pt>
                  <c:pt idx="15">
                    <c:v>2030</c:v>
                  </c:pt>
                  <c:pt idx="16">
                    <c:v>2014</c:v>
                  </c:pt>
                  <c:pt idx="17">
                    <c:v>2030</c:v>
                  </c:pt>
                  <c:pt idx="18">
                    <c:v>2014</c:v>
                  </c:pt>
                  <c:pt idx="19">
                    <c:v>2030</c:v>
                  </c:pt>
                  <c:pt idx="20">
                    <c:v>2014</c:v>
                  </c:pt>
                  <c:pt idx="21">
                    <c:v>2030</c:v>
                  </c:pt>
                  <c:pt idx="22">
                    <c:v>2014</c:v>
                  </c:pt>
                  <c:pt idx="23">
                    <c:v>2030</c:v>
                  </c:pt>
                  <c:pt idx="24">
                    <c:v>2014</c:v>
                  </c:pt>
                  <c:pt idx="25">
                    <c:v>2030</c:v>
                  </c:pt>
                  <c:pt idx="26">
                    <c:v>2014</c:v>
                  </c:pt>
                  <c:pt idx="27">
                    <c:v>2030</c:v>
                  </c:pt>
                  <c:pt idx="28">
                    <c:v>2014</c:v>
                  </c:pt>
                  <c:pt idx="29">
                    <c:v>2030</c:v>
                  </c:pt>
                </c:lvl>
                <c:lvl>
                  <c:pt idx="0">
                    <c:v>Bartow</c:v>
                  </c:pt>
                  <c:pt idx="2">
                    <c:v>Cherokee</c:v>
                  </c:pt>
                  <c:pt idx="4">
                    <c:v>Clayton</c:v>
                  </c:pt>
                  <c:pt idx="6">
                    <c:v>Cobb</c:v>
                  </c:pt>
                  <c:pt idx="8">
                    <c:v>Coweta</c:v>
                  </c:pt>
                  <c:pt idx="10">
                    <c:v>DeKalb</c:v>
                  </c:pt>
                  <c:pt idx="12">
                    <c:v>Douglas</c:v>
                  </c:pt>
                  <c:pt idx="14">
                    <c:v>Fayette</c:v>
                  </c:pt>
                  <c:pt idx="16">
                    <c:v>Forsyth</c:v>
                  </c:pt>
                  <c:pt idx="18">
                    <c:v>Fulton</c:v>
                  </c:pt>
                  <c:pt idx="20">
                    <c:v>Gwinnett</c:v>
                  </c:pt>
                  <c:pt idx="22">
                    <c:v>Henry</c:v>
                  </c:pt>
                  <c:pt idx="24">
                    <c:v>Newton</c:v>
                  </c:pt>
                  <c:pt idx="26">
                    <c:v>Paulding</c:v>
                  </c:pt>
                  <c:pt idx="28">
                    <c:v>Rockdale</c:v>
                  </c:pt>
                </c:lvl>
              </c:multiLvlStrCache>
            </c:multiLvlStrRef>
          </c:cat>
          <c:val>
            <c:numRef>
              <c:f>VOC_ann_plot!$F$3:$F$32</c:f>
              <c:numCache>
                <c:formatCode>#,##0</c:formatCode>
                <c:ptCount val="30"/>
                <c:pt idx="0">
                  <c:v>1340.9461803945007</c:v>
                </c:pt>
                <c:pt idx="1">
                  <c:v>1196.6859159156188</c:v>
                </c:pt>
                <c:pt idx="2">
                  <c:v>1778.0703626699053</c:v>
                </c:pt>
                <c:pt idx="3">
                  <c:v>1722.1072512051558</c:v>
                </c:pt>
                <c:pt idx="4">
                  <c:v>2413.0111417336857</c:v>
                </c:pt>
                <c:pt idx="5">
                  <c:v>2346.4106817950387</c:v>
                </c:pt>
                <c:pt idx="6">
                  <c:v>6532.2210972203429</c:v>
                </c:pt>
                <c:pt idx="7">
                  <c:v>6271.5791157568956</c:v>
                </c:pt>
                <c:pt idx="8">
                  <c:v>1263.0503008320782</c:v>
                </c:pt>
                <c:pt idx="9">
                  <c:v>1220.2521530109611</c:v>
                </c:pt>
                <c:pt idx="10">
                  <c:v>6679.2907605620931</c:v>
                </c:pt>
                <c:pt idx="11">
                  <c:v>6331.1587833665435</c:v>
                </c:pt>
                <c:pt idx="12">
                  <c:v>1459.412415369608</c:v>
                </c:pt>
                <c:pt idx="13">
                  <c:v>1424.3798845727028</c:v>
                </c:pt>
                <c:pt idx="14">
                  <c:v>974.12760547717301</c:v>
                </c:pt>
                <c:pt idx="15">
                  <c:v>945.47391331746769</c:v>
                </c:pt>
                <c:pt idx="16">
                  <c:v>1490.7093748647837</c:v>
                </c:pt>
                <c:pt idx="17">
                  <c:v>1444.7961958763888</c:v>
                </c:pt>
                <c:pt idx="18">
                  <c:v>9230.7503707910764</c:v>
                </c:pt>
                <c:pt idx="19">
                  <c:v>8767.0636896130745</c:v>
                </c:pt>
                <c:pt idx="20">
                  <c:v>7457.0687428458778</c:v>
                </c:pt>
                <c:pt idx="21">
                  <c:v>7185.29885436117</c:v>
                </c:pt>
                <c:pt idx="22">
                  <c:v>1612.845322179304</c:v>
                </c:pt>
                <c:pt idx="23">
                  <c:v>1560.3552970496389</c:v>
                </c:pt>
                <c:pt idx="24">
                  <c:v>1021.7568392947385</c:v>
                </c:pt>
                <c:pt idx="25">
                  <c:v>940.89784295946959</c:v>
                </c:pt>
                <c:pt idx="26">
                  <c:v>1072.0828839112385</c:v>
                </c:pt>
                <c:pt idx="27">
                  <c:v>1042.5053945130537</c:v>
                </c:pt>
                <c:pt idx="28">
                  <c:v>789.83646985371502</c:v>
                </c:pt>
                <c:pt idx="29">
                  <c:v>765.53522832186377</c:v>
                </c:pt>
              </c:numCache>
            </c:numRef>
          </c:val>
        </c:ser>
        <c:ser>
          <c:idx val="5"/>
          <c:order val="3"/>
          <c:tx>
            <c:strRef>
              <c:f>VOC_ann_plot!$G$2</c:f>
              <c:strCache>
                <c:ptCount val="1"/>
                <c:pt idx="0">
                  <c:v>Onroad</c:v>
                </c:pt>
              </c:strCache>
            </c:strRef>
          </c:tx>
          <c:invertIfNegative val="0"/>
          <c:cat>
            <c:multiLvlStrRef>
              <c:f>VOC_ann_plot!$B$3:$C$32</c:f>
              <c:multiLvlStrCache>
                <c:ptCount val="30"/>
                <c:lvl>
                  <c:pt idx="0">
                    <c:v>2014</c:v>
                  </c:pt>
                  <c:pt idx="1">
                    <c:v>2030</c:v>
                  </c:pt>
                  <c:pt idx="2">
                    <c:v>2014</c:v>
                  </c:pt>
                  <c:pt idx="3">
                    <c:v>2030</c:v>
                  </c:pt>
                  <c:pt idx="4">
                    <c:v>2014</c:v>
                  </c:pt>
                  <c:pt idx="5">
                    <c:v>2030</c:v>
                  </c:pt>
                  <c:pt idx="6">
                    <c:v>2014</c:v>
                  </c:pt>
                  <c:pt idx="7">
                    <c:v>2030</c:v>
                  </c:pt>
                  <c:pt idx="8">
                    <c:v>2014</c:v>
                  </c:pt>
                  <c:pt idx="9">
                    <c:v>2030</c:v>
                  </c:pt>
                  <c:pt idx="10">
                    <c:v>2014</c:v>
                  </c:pt>
                  <c:pt idx="11">
                    <c:v>2030</c:v>
                  </c:pt>
                  <c:pt idx="12">
                    <c:v>2014</c:v>
                  </c:pt>
                  <c:pt idx="13">
                    <c:v>2030</c:v>
                  </c:pt>
                  <c:pt idx="14">
                    <c:v>2014</c:v>
                  </c:pt>
                  <c:pt idx="15">
                    <c:v>2030</c:v>
                  </c:pt>
                  <c:pt idx="16">
                    <c:v>2014</c:v>
                  </c:pt>
                  <c:pt idx="17">
                    <c:v>2030</c:v>
                  </c:pt>
                  <c:pt idx="18">
                    <c:v>2014</c:v>
                  </c:pt>
                  <c:pt idx="19">
                    <c:v>2030</c:v>
                  </c:pt>
                  <c:pt idx="20">
                    <c:v>2014</c:v>
                  </c:pt>
                  <c:pt idx="21">
                    <c:v>2030</c:v>
                  </c:pt>
                  <c:pt idx="22">
                    <c:v>2014</c:v>
                  </c:pt>
                  <c:pt idx="23">
                    <c:v>2030</c:v>
                  </c:pt>
                  <c:pt idx="24">
                    <c:v>2014</c:v>
                  </c:pt>
                  <c:pt idx="25">
                    <c:v>2030</c:v>
                  </c:pt>
                  <c:pt idx="26">
                    <c:v>2014</c:v>
                  </c:pt>
                  <c:pt idx="27">
                    <c:v>2030</c:v>
                  </c:pt>
                  <c:pt idx="28">
                    <c:v>2014</c:v>
                  </c:pt>
                  <c:pt idx="29">
                    <c:v>2030</c:v>
                  </c:pt>
                </c:lvl>
                <c:lvl>
                  <c:pt idx="0">
                    <c:v>Bartow</c:v>
                  </c:pt>
                  <c:pt idx="2">
                    <c:v>Cherokee</c:v>
                  </c:pt>
                  <c:pt idx="4">
                    <c:v>Clayton</c:v>
                  </c:pt>
                  <c:pt idx="6">
                    <c:v>Cobb</c:v>
                  </c:pt>
                  <c:pt idx="8">
                    <c:v>Coweta</c:v>
                  </c:pt>
                  <c:pt idx="10">
                    <c:v>DeKalb</c:v>
                  </c:pt>
                  <c:pt idx="12">
                    <c:v>Douglas</c:v>
                  </c:pt>
                  <c:pt idx="14">
                    <c:v>Fayette</c:v>
                  </c:pt>
                  <c:pt idx="16">
                    <c:v>Forsyth</c:v>
                  </c:pt>
                  <c:pt idx="18">
                    <c:v>Fulton</c:v>
                  </c:pt>
                  <c:pt idx="20">
                    <c:v>Gwinnett</c:v>
                  </c:pt>
                  <c:pt idx="22">
                    <c:v>Henry</c:v>
                  </c:pt>
                  <c:pt idx="24">
                    <c:v>Newton</c:v>
                  </c:pt>
                  <c:pt idx="26">
                    <c:v>Paulding</c:v>
                  </c:pt>
                  <c:pt idx="28">
                    <c:v>Rockdale</c:v>
                  </c:pt>
                </c:lvl>
              </c:multiLvlStrCache>
            </c:multiLvlStrRef>
          </c:cat>
          <c:val>
            <c:numRef>
              <c:f>VOC_ann_plot!$G$3:$G$32</c:f>
              <c:numCache>
                <c:formatCode>#,##0</c:formatCode>
                <c:ptCount val="30"/>
                <c:pt idx="0">
                  <c:v>1360</c:v>
                </c:pt>
                <c:pt idx="1">
                  <c:v>518</c:v>
                </c:pt>
                <c:pt idx="2">
                  <c:v>884</c:v>
                </c:pt>
                <c:pt idx="3">
                  <c:v>423</c:v>
                </c:pt>
                <c:pt idx="4">
                  <c:v>1307</c:v>
                </c:pt>
                <c:pt idx="5">
                  <c:v>487</c:v>
                </c:pt>
                <c:pt idx="6">
                  <c:v>4267</c:v>
                </c:pt>
                <c:pt idx="7">
                  <c:v>1578</c:v>
                </c:pt>
                <c:pt idx="8">
                  <c:v>501</c:v>
                </c:pt>
                <c:pt idx="9">
                  <c:v>243</c:v>
                </c:pt>
                <c:pt idx="10">
                  <c:v>3778</c:v>
                </c:pt>
                <c:pt idx="11">
                  <c:v>1359</c:v>
                </c:pt>
                <c:pt idx="12">
                  <c:v>722</c:v>
                </c:pt>
                <c:pt idx="13">
                  <c:v>287</c:v>
                </c:pt>
                <c:pt idx="14">
                  <c:v>515</c:v>
                </c:pt>
                <c:pt idx="15">
                  <c:v>197</c:v>
                </c:pt>
                <c:pt idx="16">
                  <c:v>707</c:v>
                </c:pt>
                <c:pt idx="17">
                  <c:v>396</c:v>
                </c:pt>
                <c:pt idx="18">
                  <c:v>7012</c:v>
                </c:pt>
                <c:pt idx="19">
                  <c:v>2703</c:v>
                </c:pt>
                <c:pt idx="20">
                  <c:v>4136</c:v>
                </c:pt>
                <c:pt idx="21">
                  <c:v>1756</c:v>
                </c:pt>
                <c:pt idx="22">
                  <c:v>853</c:v>
                </c:pt>
                <c:pt idx="23">
                  <c:v>398</c:v>
                </c:pt>
                <c:pt idx="24">
                  <c:v>1025</c:v>
                </c:pt>
                <c:pt idx="25">
                  <c:v>412</c:v>
                </c:pt>
                <c:pt idx="26">
                  <c:v>440</c:v>
                </c:pt>
                <c:pt idx="27">
                  <c:v>215</c:v>
                </c:pt>
                <c:pt idx="28">
                  <c:v>437</c:v>
                </c:pt>
                <c:pt idx="29">
                  <c:v>180</c:v>
                </c:pt>
              </c:numCache>
            </c:numRef>
          </c:val>
        </c:ser>
        <c:ser>
          <c:idx val="6"/>
          <c:order val="4"/>
          <c:tx>
            <c:strRef>
              <c:f>VOC_ann_plot!$H$2</c:f>
              <c:strCache>
                <c:ptCount val="1"/>
                <c:pt idx="0">
                  <c:v>Nonroad</c:v>
                </c:pt>
              </c:strCache>
            </c:strRef>
          </c:tx>
          <c:invertIfNegative val="0"/>
          <c:cat>
            <c:multiLvlStrRef>
              <c:f>VOC_ann_plot!$B$3:$C$32</c:f>
              <c:multiLvlStrCache>
                <c:ptCount val="30"/>
                <c:lvl>
                  <c:pt idx="0">
                    <c:v>2014</c:v>
                  </c:pt>
                  <c:pt idx="1">
                    <c:v>2030</c:v>
                  </c:pt>
                  <c:pt idx="2">
                    <c:v>2014</c:v>
                  </c:pt>
                  <c:pt idx="3">
                    <c:v>2030</c:v>
                  </c:pt>
                  <c:pt idx="4">
                    <c:v>2014</c:v>
                  </c:pt>
                  <c:pt idx="5">
                    <c:v>2030</c:v>
                  </c:pt>
                  <c:pt idx="6">
                    <c:v>2014</c:v>
                  </c:pt>
                  <c:pt idx="7">
                    <c:v>2030</c:v>
                  </c:pt>
                  <c:pt idx="8">
                    <c:v>2014</c:v>
                  </c:pt>
                  <c:pt idx="9">
                    <c:v>2030</c:v>
                  </c:pt>
                  <c:pt idx="10">
                    <c:v>2014</c:v>
                  </c:pt>
                  <c:pt idx="11">
                    <c:v>2030</c:v>
                  </c:pt>
                  <c:pt idx="12">
                    <c:v>2014</c:v>
                  </c:pt>
                  <c:pt idx="13">
                    <c:v>2030</c:v>
                  </c:pt>
                  <c:pt idx="14">
                    <c:v>2014</c:v>
                  </c:pt>
                  <c:pt idx="15">
                    <c:v>2030</c:v>
                  </c:pt>
                  <c:pt idx="16">
                    <c:v>2014</c:v>
                  </c:pt>
                  <c:pt idx="17">
                    <c:v>2030</c:v>
                  </c:pt>
                  <c:pt idx="18">
                    <c:v>2014</c:v>
                  </c:pt>
                  <c:pt idx="19">
                    <c:v>2030</c:v>
                  </c:pt>
                  <c:pt idx="20">
                    <c:v>2014</c:v>
                  </c:pt>
                  <c:pt idx="21">
                    <c:v>2030</c:v>
                  </c:pt>
                  <c:pt idx="22">
                    <c:v>2014</c:v>
                  </c:pt>
                  <c:pt idx="23">
                    <c:v>2030</c:v>
                  </c:pt>
                  <c:pt idx="24">
                    <c:v>2014</c:v>
                  </c:pt>
                  <c:pt idx="25">
                    <c:v>2030</c:v>
                  </c:pt>
                  <c:pt idx="26">
                    <c:v>2014</c:v>
                  </c:pt>
                  <c:pt idx="27">
                    <c:v>2030</c:v>
                  </c:pt>
                  <c:pt idx="28">
                    <c:v>2014</c:v>
                  </c:pt>
                  <c:pt idx="29">
                    <c:v>2030</c:v>
                  </c:pt>
                </c:lvl>
                <c:lvl>
                  <c:pt idx="0">
                    <c:v>Bartow</c:v>
                  </c:pt>
                  <c:pt idx="2">
                    <c:v>Cherokee</c:v>
                  </c:pt>
                  <c:pt idx="4">
                    <c:v>Clayton</c:v>
                  </c:pt>
                  <c:pt idx="6">
                    <c:v>Cobb</c:v>
                  </c:pt>
                  <c:pt idx="8">
                    <c:v>Coweta</c:v>
                  </c:pt>
                  <c:pt idx="10">
                    <c:v>DeKalb</c:v>
                  </c:pt>
                  <c:pt idx="12">
                    <c:v>Douglas</c:v>
                  </c:pt>
                  <c:pt idx="14">
                    <c:v>Fayette</c:v>
                  </c:pt>
                  <c:pt idx="16">
                    <c:v>Forsyth</c:v>
                  </c:pt>
                  <c:pt idx="18">
                    <c:v>Fulton</c:v>
                  </c:pt>
                  <c:pt idx="20">
                    <c:v>Gwinnett</c:v>
                  </c:pt>
                  <c:pt idx="22">
                    <c:v>Henry</c:v>
                  </c:pt>
                  <c:pt idx="24">
                    <c:v>Newton</c:v>
                  </c:pt>
                  <c:pt idx="26">
                    <c:v>Paulding</c:v>
                  </c:pt>
                  <c:pt idx="28">
                    <c:v>Rockdale</c:v>
                  </c:pt>
                </c:lvl>
              </c:multiLvlStrCache>
            </c:multiLvlStrRef>
          </c:cat>
          <c:val>
            <c:numRef>
              <c:f>VOC_ann_plot!$H$3:$H$32</c:f>
              <c:numCache>
                <c:formatCode>#,##0</c:formatCode>
                <c:ptCount val="30"/>
                <c:pt idx="0">
                  <c:v>455.62750621164577</c:v>
                </c:pt>
                <c:pt idx="1">
                  <c:v>302.65108292380052</c:v>
                </c:pt>
                <c:pt idx="2">
                  <c:v>884.35688153709634</c:v>
                </c:pt>
                <c:pt idx="3">
                  <c:v>721.02559447128021</c:v>
                </c:pt>
                <c:pt idx="4">
                  <c:v>1096.5101004520666</c:v>
                </c:pt>
                <c:pt idx="5">
                  <c:v>1282.6939650898623</c:v>
                </c:pt>
                <c:pt idx="6">
                  <c:v>2771.6718690305588</c:v>
                </c:pt>
                <c:pt idx="7">
                  <c:v>2681.7465157888673</c:v>
                </c:pt>
                <c:pt idx="8">
                  <c:v>319.80405205249883</c:v>
                </c:pt>
                <c:pt idx="9">
                  <c:v>312.2631206075414</c:v>
                </c:pt>
                <c:pt idx="10">
                  <c:v>2388.5009194997951</c:v>
                </c:pt>
                <c:pt idx="11">
                  <c:v>2354.0355338948734</c:v>
                </c:pt>
                <c:pt idx="12">
                  <c:v>167.05839659073345</c:v>
                </c:pt>
                <c:pt idx="13">
                  <c:v>158.40492271229161</c:v>
                </c:pt>
                <c:pt idx="14">
                  <c:v>259.59842971337696</c:v>
                </c:pt>
                <c:pt idx="15">
                  <c:v>252.18541646831949</c:v>
                </c:pt>
                <c:pt idx="16">
                  <c:v>725.9277646195261</c:v>
                </c:pt>
                <c:pt idx="17">
                  <c:v>622.41487467189802</c:v>
                </c:pt>
                <c:pt idx="18">
                  <c:v>2893.2104608193163</c:v>
                </c:pt>
                <c:pt idx="19">
                  <c:v>2476.8731922492675</c:v>
                </c:pt>
                <c:pt idx="20">
                  <c:v>3124.9765022082465</c:v>
                </c:pt>
                <c:pt idx="21">
                  <c:v>3332.7510250595005</c:v>
                </c:pt>
                <c:pt idx="22">
                  <c:v>469.73661523445173</c:v>
                </c:pt>
                <c:pt idx="23">
                  <c:v>382.62357371269155</c:v>
                </c:pt>
                <c:pt idx="24">
                  <c:v>175.80938428633954</c:v>
                </c:pt>
                <c:pt idx="25">
                  <c:v>150.08698978832308</c:v>
                </c:pt>
                <c:pt idx="26">
                  <c:v>196.26841803372827</c:v>
                </c:pt>
                <c:pt idx="27">
                  <c:v>180.7853923256036</c:v>
                </c:pt>
                <c:pt idx="28">
                  <c:v>182.45245745475924</c:v>
                </c:pt>
                <c:pt idx="29">
                  <c:v>176.46883196845249</c:v>
                </c:pt>
              </c:numCache>
            </c:numRef>
          </c:val>
        </c:ser>
        <c:ser>
          <c:idx val="7"/>
          <c:order val="5"/>
          <c:tx>
            <c:strRef>
              <c:f>VOC_ann_plot!$I$2</c:f>
              <c:strCache>
                <c:ptCount val="1"/>
                <c:pt idx="0">
                  <c:v>Fires</c:v>
                </c:pt>
              </c:strCache>
            </c:strRef>
          </c:tx>
          <c:invertIfNegative val="0"/>
          <c:cat>
            <c:multiLvlStrRef>
              <c:f>VOC_ann_plot!$B$3:$C$32</c:f>
              <c:multiLvlStrCache>
                <c:ptCount val="30"/>
                <c:lvl>
                  <c:pt idx="0">
                    <c:v>2014</c:v>
                  </c:pt>
                  <c:pt idx="1">
                    <c:v>2030</c:v>
                  </c:pt>
                  <c:pt idx="2">
                    <c:v>2014</c:v>
                  </c:pt>
                  <c:pt idx="3">
                    <c:v>2030</c:v>
                  </c:pt>
                  <c:pt idx="4">
                    <c:v>2014</c:v>
                  </c:pt>
                  <c:pt idx="5">
                    <c:v>2030</c:v>
                  </c:pt>
                  <c:pt idx="6">
                    <c:v>2014</c:v>
                  </c:pt>
                  <c:pt idx="7">
                    <c:v>2030</c:v>
                  </c:pt>
                  <c:pt idx="8">
                    <c:v>2014</c:v>
                  </c:pt>
                  <c:pt idx="9">
                    <c:v>2030</c:v>
                  </c:pt>
                  <c:pt idx="10">
                    <c:v>2014</c:v>
                  </c:pt>
                  <c:pt idx="11">
                    <c:v>2030</c:v>
                  </c:pt>
                  <c:pt idx="12">
                    <c:v>2014</c:v>
                  </c:pt>
                  <c:pt idx="13">
                    <c:v>2030</c:v>
                  </c:pt>
                  <c:pt idx="14">
                    <c:v>2014</c:v>
                  </c:pt>
                  <c:pt idx="15">
                    <c:v>2030</c:v>
                  </c:pt>
                  <c:pt idx="16">
                    <c:v>2014</c:v>
                  </c:pt>
                  <c:pt idx="17">
                    <c:v>2030</c:v>
                  </c:pt>
                  <c:pt idx="18">
                    <c:v>2014</c:v>
                  </c:pt>
                  <c:pt idx="19">
                    <c:v>2030</c:v>
                  </c:pt>
                  <c:pt idx="20">
                    <c:v>2014</c:v>
                  </c:pt>
                  <c:pt idx="21">
                    <c:v>2030</c:v>
                  </c:pt>
                  <c:pt idx="22">
                    <c:v>2014</c:v>
                  </c:pt>
                  <c:pt idx="23">
                    <c:v>2030</c:v>
                  </c:pt>
                  <c:pt idx="24">
                    <c:v>2014</c:v>
                  </c:pt>
                  <c:pt idx="25">
                    <c:v>2030</c:v>
                  </c:pt>
                  <c:pt idx="26">
                    <c:v>2014</c:v>
                  </c:pt>
                  <c:pt idx="27">
                    <c:v>2030</c:v>
                  </c:pt>
                  <c:pt idx="28">
                    <c:v>2014</c:v>
                  </c:pt>
                  <c:pt idx="29">
                    <c:v>2030</c:v>
                  </c:pt>
                </c:lvl>
                <c:lvl>
                  <c:pt idx="0">
                    <c:v>Bartow</c:v>
                  </c:pt>
                  <c:pt idx="2">
                    <c:v>Cherokee</c:v>
                  </c:pt>
                  <c:pt idx="4">
                    <c:v>Clayton</c:v>
                  </c:pt>
                  <c:pt idx="6">
                    <c:v>Cobb</c:v>
                  </c:pt>
                  <c:pt idx="8">
                    <c:v>Coweta</c:v>
                  </c:pt>
                  <c:pt idx="10">
                    <c:v>DeKalb</c:v>
                  </c:pt>
                  <c:pt idx="12">
                    <c:v>Douglas</c:v>
                  </c:pt>
                  <c:pt idx="14">
                    <c:v>Fayette</c:v>
                  </c:pt>
                  <c:pt idx="16">
                    <c:v>Forsyth</c:v>
                  </c:pt>
                  <c:pt idx="18">
                    <c:v>Fulton</c:v>
                  </c:pt>
                  <c:pt idx="20">
                    <c:v>Gwinnett</c:v>
                  </c:pt>
                  <c:pt idx="22">
                    <c:v>Henry</c:v>
                  </c:pt>
                  <c:pt idx="24">
                    <c:v>Newton</c:v>
                  </c:pt>
                  <c:pt idx="26">
                    <c:v>Paulding</c:v>
                  </c:pt>
                  <c:pt idx="28">
                    <c:v>Rockdale</c:v>
                  </c:pt>
                </c:lvl>
              </c:multiLvlStrCache>
            </c:multiLvlStrRef>
          </c:cat>
          <c:val>
            <c:numRef>
              <c:f>VOC_ann_plot!$I$3:$I$32</c:f>
              <c:numCache>
                <c:formatCode>#,##0</c:formatCode>
                <c:ptCount val="30"/>
                <c:pt idx="0">
                  <c:v>58.868770500000004</c:v>
                </c:pt>
                <c:pt idx="1">
                  <c:v>58.868770500000004</c:v>
                </c:pt>
                <c:pt idx="2">
                  <c:v>28.856491499999997</c:v>
                </c:pt>
                <c:pt idx="3">
                  <c:v>28.856491499999997</c:v>
                </c:pt>
                <c:pt idx="4">
                  <c:v>2.0474559999999999</c:v>
                </c:pt>
                <c:pt idx="5">
                  <c:v>2.0474559999999999</c:v>
                </c:pt>
                <c:pt idx="6">
                  <c:v>9.0414999999999992E-3</c:v>
                </c:pt>
                <c:pt idx="7">
                  <c:v>9.0414999999999992E-3</c:v>
                </c:pt>
                <c:pt idx="8">
                  <c:v>91.303525250000007</c:v>
                </c:pt>
                <c:pt idx="9">
                  <c:v>91.303525250000007</c:v>
                </c:pt>
                <c:pt idx="10">
                  <c:v>6.7757860000000001</c:v>
                </c:pt>
                <c:pt idx="11">
                  <c:v>6.7757860000000001</c:v>
                </c:pt>
                <c:pt idx="12">
                  <c:v>0.70953440000000001</c:v>
                </c:pt>
                <c:pt idx="13">
                  <c:v>0.70953440000000001</c:v>
                </c:pt>
                <c:pt idx="14">
                  <c:v>7.1382606500000003</c:v>
                </c:pt>
                <c:pt idx="15">
                  <c:v>7.1382606500000003</c:v>
                </c:pt>
                <c:pt idx="16">
                  <c:v>0.1770873</c:v>
                </c:pt>
                <c:pt idx="17">
                  <c:v>0.1770873</c:v>
                </c:pt>
                <c:pt idx="18">
                  <c:v>10.158207599999999</c:v>
                </c:pt>
                <c:pt idx="19">
                  <c:v>10.158207599999999</c:v>
                </c:pt>
                <c:pt idx="20">
                  <c:v>0.62775829999999999</c:v>
                </c:pt>
                <c:pt idx="21">
                  <c:v>0.62775829999999999</c:v>
                </c:pt>
                <c:pt idx="22">
                  <c:v>7.7942927500000003</c:v>
                </c:pt>
                <c:pt idx="23">
                  <c:v>7.7942927500000003</c:v>
                </c:pt>
                <c:pt idx="24">
                  <c:v>34.78350545</c:v>
                </c:pt>
                <c:pt idx="25">
                  <c:v>34.78350545</c:v>
                </c:pt>
                <c:pt idx="26">
                  <c:v>19.734170200000001</c:v>
                </c:pt>
                <c:pt idx="27">
                  <c:v>19.734170200000001</c:v>
                </c:pt>
                <c:pt idx="28">
                  <c:v>0.12519</c:v>
                </c:pt>
                <c:pt idx="29">
                  <c:v>0.12519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9025664"/>
        <c:axId val="119027200"/>
      </c:barChart>
      <c:catAx>
        <c:axId val="119025664"/>
        <c:scaling>
          <c:orientation val="minMax"/>
        </c:scaling>
        <c:delete val="0"/>
        <c:axPos val="b"/>
        <c:majorTickMark val="out"/>
        <c:minorTickMark val="none"/>
        <c:tickLblPos val="nextTo"/>
        <c:crossAx val="119027200"/>
        <c:crosses val="autoZero"/>
        <c:auto val="1"/>
        <c:lblAlgn val="ctr"/>
        <c:lblOffset val="100"/>
        <c:noMultiLvlLbl val="0"/>
      </c:catAx>
      <c:valAx>
        <c:axId val="11902720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Emissions (tons/year)</a:t>
                </a:r>
              </a:p>
            </c:rich>
          </c:tx>
          <c:overlay val="0"/>
        </c:title>
        <c:numFmt formatCode="#,##0" sourceLinked="1"/>
        <c:majorTickMark val="out"/>
        <c:minorTickMark val="none"/>
        <c:tickLblPos val="nextTo"/>
        <c:crossAx val="11902566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5027033795206829"/>
          <c:y val="0.12266476851157677"/>
          <c:w val="0.71755607381153885"/>
          <c:h val="7.7510684440474403E-2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0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July Weekday</a:t>
            </a:r>
            <a:r>
              <a:rPr lang="en-US" baseline="0"/>
              <a:t> VOC</a:t>
            </a:r>
            <a:r>
              <a:rPr lang="en-US"/>
              <a:t> Emissions (tons/day)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83024570908222E-2"/>
          <c:y val="9.5061678783844944E-2"/>
          <c:w val="0.89074544205464246"/>
          <c:h val="0.72926281240853419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VOC_osd_plot!$D$2</c:f>
              <c:strCache>
                <c:ptCount val="1"/>
                <c:pt idx="0">
                  <c:v>Point-EGU</c:v>
                </c:pt>
              </c:strCache>
            </c:strRef>
          </c:tx>
          <c:invertIfNegative val="0"/>
          <c:cat>
            <c:multiLvlStrRef>
              <c:f>VOC_osd_plot!$B$3:$C$32</c:f>
              <c:multiLvlStrCache>
                <c:ptCount val="30"/>
                <c:lvl>
                  <c:pt idx="0">
                    <c:v>2014</c:v>
                  </c:pt>
                  <c:pt idx="1">
                    <c:v>2030</c:v>
                  </c:pt>
                  <c:pt idx="2">
                    <c:v>2014</c:v>
                  </c:pt>
                  <c:pt idx="3">
                    <c:v>2030</c:v>
                  </c:pt>
                  <c:pt idx="4">
                    <c:v>2014</c:v>
                  </c:pt>
                  <c:pt idx="5">
                    <c:v>2030</c:v>
                  </c:pt>
                  <c:pt idx="6">
                    <c:v>2014</c:v>
                  </c:pt>
                  <c:pt idx="7">
                    <c:v>2030</c:v>
                  </c:pt>
                  <c:pt idx="8">
                    <c:v>2014</c:v>
                  </c:pt>
                  <c:pt idx="9">
                    <c:v>2030</c:v>
                  </c:pt>
                  <c:pt idx="10">
                    <c:v>2014</c:v>
                  </c:pt>
                  <c:pt idx="11">
                    <c:v>2030</c:v>
                  </c:pt>
                  <c:pt idx="12">
                    <c:v>2014</c:v>
                  </c:pt>
                  <c:pt idx="13">
                    <c:v>2030</c:v>
                  </c:pt>
                  <c:pt idx="14">
                    <c:v>2014</c:v>
                  </c:pt>
                  <c:pt idx="15">
                    <c:v>2030</c:v>
                  </c:pt>
                  <c:pt idx="16">
                    <c:v>2014</c:v>
                  </c:pt>
                  <c:pt idx="17">
                    <c:v>2030</c:v>
                  </c:pt>
                  <c:pt idx="18">
                    <c:v>2014</c:v>
                  </c:pt>
                  <c:pt idx="19">
                    <c:v>2030</c:v>
                  </c:pt>
                  <c:pt idx="20">
                    <c:v>2014</c:v>
                  </c:pt>
                  <c:pt idx="21">
                    <c:v>2030</c:v>
                  </c:pt>
                  <c:pt idx="22">
                    <c:v>2014</c:v>
                  </c:pt>
                  <c:pt idx="23">
                    <c:v>2030</c:v>
                  </c:pt>
                  <c:pt idx="24">
                    <c:v>2014</c:v>
                  </c:pt>
                  <c:pt idx="25">
                    <c:v>2030</c:v>
                  </c:pt>
                  <c:pt idx="26">
                    <c:v>2014</c:v>
                  </c:pt>
                  <c:pt idx="27">
                    <c:v>2030</c:v>
                  </c:pt>
                  <c:pt idx="28">
                    <c:v>2014</c:v>
                  </c:pt>
                  <c:pt idx="29">
                    <c:v>2030</c:v>
                  </c:pt>
                </c:lvl>
                <c:lvl>
                  <c:pt idx="0">
                    <c:v>Bartow</c:v>
                  </c:pt>
                  <c:pt idx="2">
                    <c:v>Cherokee</c:v>
                  </c:pt>
                  <c:pt idx="4">
                    <c:v>Clayton</c:v>
                  </c:pt>
                  <c:pt idx="6">
                    <c:v>Cobb</c:v>
                  </c:pt>
                  <c:pt idx="8">
                    <c:v>Coweta</c:v>
                  </c:pt>
                  <c:pt idx="10">
                    <c:v>DeKalb</c:v>
                  </c:pt>
                  <c:pt idx="12">
                    <c:v>Douglas</c:v>
                  </c:pt>
                  <c:pt idx="14">
                    <c:v>Fayette</c:v>
                  </c:pt>
                  <c:pt idx="16">
                    <c:v>Forsyth</c:v>
                  </c:pt>
                  <c:pt idx="18">
                    <c:v>Fulton</c:v>
                  </c:pt>
                  <c:pt idx="20">
                    <c:v>Gwinnett</c:v>
                  </c:pt>
                  <c:pt idx="22">
                    <c:v>Henry</c:v>
                  </c:pt>
                  <c:pt idx="24">
                    <c:v>Newton</c:v>
                  </c:pt>
                  <c:pt idx="26">
                    <c:v>Paulding</c:v>
                  </c:pt>
                  <c:pt idx="28">
                    <c:v>Rockdale</c:v>
                  </c:pt>
                </c:lvl>
              </c:multiLvlStrCache>
            </c:multiLvlStrRef>
          </c:cat>
          <c:val>
            <c:numRef>
              <c:f>VOC_osd_plot!$D$3:$D$32</c:f>
              <c:numCache>
                <c:formatCode>#,##0.00</c:formatCode>
                <c:ptCount val="30"/>
                <c:pt idx="0">
                  <c:v>0.68650220851751409</c:v>
                </c:pt>
                <c:pt idx="1">
                  <c:v>0.70373466218419511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0.36545173915565465</c:v>
                </c:pt>
                <c:pt idx="7">
                  <c:v>0.43174382080485796</c:v>
                </c:pt>
                <c:pt idx="8">
                  <c:v>0.05</c:v>
                </c:pt>
                <c:pt idx="9">
                  <c:v>2.1760854623288164E-2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</c:ser>
        <c:ser>
          <c:idx val="3"/>
          <c:order val="1"/>
          <c:tx>
            <c:strRef>
              <c:f>VOC_osd_plot!$E$2</c:f>
              <c:strCache>
                <c:ptCount val="1"/>
                <c:pt idx="0">
                  <c:v>Point-nonEGU</c:v>
                </c:pt>
              </c:strCache>
            </c:strRef>
          </c:tx>
          <c:invertIfNegative val="0"/>
          <c:cat>
            <c:multiLvlStrRef>
              <c:f>VOC_osd_plot!$B$3:$C$32</c:f>
              <c:multiLvlStrCache>
                <c:ptCount val="30"/>
                <c:lvl>
                  <c:pt idx="0">
                    <c:v>2014</c:v>
                  </c:pt>
                  <c:pt idx="1">
                    <c:v>2030</c:v>
                  </c:pt>
                  <c:pt idx="2">
                    <c:v>2014</c:v>
                  </c:pt>
                  <c:pt idx="3">
                    <c:v>2030</c:v>
                  </c:pt>
                  <c:pt idx="4">
                    <c:v>2014</c:v>
                  </c:pt>
                  <c:pt idx="5">
                    <c:v>2030</c:v>
                  </c:pt>
                  <c:pt idx="6">
                    <c:v>2014</c:v>
                  </c:pt>
                  <c:pt idx="7">
                    <c:v>2030</c:v>
                  </c:pt>
                  <c:pt idx="8">
                    <c:v>2014</c:v>
                  </c:pt>
                  <c:pt idx="9">
                    <c:v>2030</c:v>
                  </c:pt>
                  <c:pt idx="10">
                    <c:v>2014</c:v>
                  </c:pt>
                  <c:pt idx="11">
                    <c:v>2030</c:v>
                  </c:pt>
                  <c:pt idx="12">
                    <c:v>2014</c:v>
                  </c:pt>
                  <c:pt idx="13">
                    <c:v>2030</c:v>
                  </c:pt>
                  <c:pt idx="14">
                    <c:v>2014</c:v>
                  </c:pt>
                  <c:pt idx="15">
                    <c:v>2030</c:v>
                  </c:pt>
                  <c:pt idx="16">
                    <c:v>2014</c:v>
                  </c:pt>
                  <c:pt idx="17">
                    <c:v>2030</c:v>
                  </c:pt>
                  <c:pt idx="18">
                    <c:v>2014</c:v>
                  </c:pt>
                  <c:pt idx="19">
                    <c:v>2030</c:v>
                  </c:pt>
                  <c:pt idx="20">
                    <c:v>2014</c:v>
                  </c:pt>
                  <c:pt idx="21">
                    <c:v>2030</c:v>
                  </c:pt>
                  <c:pt idx="22">
                    <c:v>2014</c:v>
                  </c:pt>
                  <c:pt idx="23">
                    <c:v>2030</c:v>
                  </c:pt>
                  <c:pt idx="24">
                    <c:v>2014</c:v>
                  </c:pt>
                  <c:pt idx="25">
                    <c:v>2030</c:v>
                  </c:pt>
                  <c:pt idx="26">
                    <c:v>2014</c:v>
                  </c:pt>
                  <c:pt idx="27">
                    <c:v>2030</c:v>
                  </c:pt>
                  <c:pt idx="28">
                    <c:v>2014</c:v>
                  </c:pt>
                  <c:pt idx="29">
                    <c:v>2030</c:v>
                  </c:pt>
                </c:lvl>
                <c:lvl>
                  <c:pt idx="0">
                    <c:v>Bartow</c:v>
                  </c:pt>
                  <c:pt idx="2">
                    <c:v>Cherokee</c:v>
                  </c:pt>
                  <c:pt idx="4">
                    <c:v>Clayton</c:v>
                  </c:pt>
                  <c:pt idx="6">
                    <c:v>Cobb</c:v>
                  </c:pt>
                  <c:pt idx="8">
                    <c:v>Coweta</c:v>
                  </c:pt>
                  <c:pt idx="10">
                    <c:v>DeKalb</c:v>
                  </c:pt>
                  <c:pt idx="12">
                    <c:v>Douglas</c:v>
                  </c:pt>
                  <c:pt idx="14">
                    <c:v>Fayette</c:v>
                  </c:pt>
                  <c:pt idx="16">
                    <c:v>Forsyth</c:v>
                  </c:pt>
                  <c:pt idx="18">
                    <c:v>Fulton</c:v>
                  </c:pt>
                  <c:pt idx="20">
                    <c:v>Gwinnett</c:v>
                  </c:pt>
                  <c:pt idx="22">
                    <c:v>Henry</c:v>
                  </c:pt>
                  <c:pt idx="24">
                    <c:v>Newton</c:v>
                  </c:pt>
                  <c:pt idx="26">
                    <c:v>Paulding</c:v>
                  </c:pt>
                  <c:pt idx="28">
                    <c:v>Rockdale</c:v>
                  </c:pt>
                </c:lvl>
              </c:multiLvlStrCache>
            </c:multiLvlStrRef>
          </c:cat>
          <c:val>
            <c:numRef>
              <c:f>VOC_osd_plot!$E$3:$E$32</c:f>
              <c:numCache>
                <c:formatCode>#,##0.00</c:formatCode>
                <c:ptCount val="30"/>
                <c:pt idx="0">
                  <c:v>0.40944997419176632</c:v>
                </c:pt>
                <c:pt idx="1">
                  <c:v>0.40944997419176632</c:v>
                </c:pt>
                <c:pt idx="2">
                  <c:v>0.10104189399943106</c:v>
                </c:pt>
                <c:pt idx="3">
                  <c:v>0.10104189399943106</c:v>
                </c:pt>
                <c:pt idx="4">
                  <c:v>0.59189530193384676</c:v>
                </c:pt>
                <c:pt idx="5">
                  <c:v>0.59189530193384676</c:v>
                </c:pt>
                <c:pt idx="6">
                  <c:v>0.9861563987539701</c:v>
                </c:pt>
                <c:pt idx="7">
                  <c:v>0.9861563987539701</c:v>
                </c:pt>
                <c:pt idx="8">
                  <c:v>0.21632153604248464</c:v>
                </c:pt>
                <c:pt idx="9">
                  <c:v>0.21632153604248464</c:v>
                </c:pt>
                <c:pt idx="10">
                  <c:v>3.430971482240357</c:v>
                </c:pt>
                <c:pt idx="11">
                  <c:v>3.430971482240357</c:v>
                </c:pt>
                <c:pt idx="12">
                  <c:v>0</c:v>
                </c:pt>
                <c:pt idx="13">
                  <c:v>0</c:v>
                </c:pt>
                <c:pt idx="14">
                  <c:v>0.18880350745091093</c:v>
                </c:pt>
                <c:pt idx="15">
                  <c:v>0.18880350745091093</c:v>
                </c:pt>
                <c:pt idx="16">
                  <c:v>0.55164991406297237</c:v>
                </c:pt>
                <c:pt idx="17">
                  <c:v>0.55164991406297237</c:v>
                </c:pt>
                <c:pt idx="18">
                  <c:v>0.71831890751500804</c:v>
                </c:pt>
                <c:pt idx="19">
                  <c:v>0.71831890751500804</c:v>
                </c:pt>
                <c:pt idx="20">
                  <c:v>0.21394275964192122</c:v>
                </c:pt>
                <c:pt idx="21">
                  <c:v>0.21394275964192122</c:v>
                </c:pt>
                <c:pt idx="22">
                  <c:v>1.1820684229166005</c:v>
                </c:pt>
                <c:pt idx="23">
                  <c:v>1.1820684229166005</c:v>
                </c:pt>
                <c:pt idx="24">
                  <c:v>1.0774242447291371</c:v>
                </c:pt>
                <c:pt idx="25">
                  <c:v>1.0774242447291371</c:v>
                </c:pt>
                <c:pt idx="26">
                  <c:v>0</c:v>
                </c:pt>
                <c:pt idx="27">
                  <c:v>0</c:v>
                </c:pt>
                <c:pt idx="28">
                  <c:v>0.46694908632778681</c:v>
                </c:pt>
                <c:pt idx="29">
                  <c:v>0.46694908632778681</c:v>
                </c:pt>
              </c:numCache>
            </c:numRef>
          </c:val>
        </c:ser>
        <c:ser>
          <c:idx val="4"/>
          <c:order val="2"/>
          <c:tx>
            <c:strRef>
              <c:f>VOC_osd_plot!$F$2</c:f>
              <c:strCache>
                <c:ptCount val="1"/>
                <c:pt idx="0">
                  <c:v>Nonpoint</c:v>
                </c:pt>
              </c:strCache>
            </c:strRef>
          </c:tx>
          <c:invertIfNegative val="0"/>
          <c:cat>
            <c:multiLvlStrRef>
              <c:f>VOC_osd_plot!$B$3:$C$32</c:f>
              <c:multiLvlStrCache>
                <c:ptCount val="30"/>
                <c:lvl>
                  <c:pt idx="0">
                    <c:v>2014</c:v>
                  </c:pt>
                  <c:pt idx="1">
                    <c:v>2030</c:v>
                  </c:pt>
                  <c:pt idx="2">
                    <c:v>2014</c:v>
                  </c:pt>
                  <c:pt idx="3">
                    <c:v>2030</c:v>
                  </c:pt>
                  <c:pt idx="4">
                    <c:v>2014</c:v>
                  </c:pt>
                  <c:pt idx="5">
                    <c:v>2030</c:v>
                  </c:pt>
                  <c:pt idx="6">
                    <c:v>2014</c:v>
                  </c:pt>
                  <c:pt idx="7">
                    <c:v>2030</c:v>
                  </c:pt>
                  <c:pt idx="8">
                    <c:v>2014</c:v>
                  </c:pt>
                  <c:pt idx="9">
                    <c:v>2030</c:v>
                  </c:pt>
                  <c:pt idx="10">
                    <c:v>2014</c:v>
                  </c:pt>
                  <c:pt idx="11">
                    <c:v>2030</c:v>
                  </c:pt>
                  <c:pt idx="12">
                    <c:v>2014</c:v>
                  </c:pt>
                  <c:pt idx="13">
                    <c:v>2030</c:v>
                  </c:pt>
                  <c:pt idx="14">
                    <c:v>2014</c:v>
                  </c:pt>
                  <c:pt idx="15">
                    <c:v>2030</c:v>
                  </c:pt>
                  <c:pt idx="16">
                    <c:v>2014</c:v>
                  </c:pt>
                  <c:pt idx="17">
                    <c:v>2030</c:v>
                  </c:pt>
                  <c:pt idx="18">
                    <c:v>2014</c:v>
                  </c:pt>
                  <c:pt idx="19">
                    <c:v>2030</c:v>
                  </c:pt>
                  <c:pt idx="20">
                    <c:v>2014</c:v>
                  </c:pt>
                  <c:pt idx="21">
                    <c:v>2030</c:v>
                  </c:pt>
                  <c:pt idx="22">
                    <c:v>2014</c:v>
                  </c:pt>
                  <c:pt idx="23">
                    <c:v>2030</c:v>
                  </c:pt>
                  <c:pt idx="24">
                    <c:v>2014</c:v>
                  </c:pt>
                  <c:pt idx="25">
                    <c:v>2030</c:v>
                  </c:pt>
                  <c:pt idx="26">
                    <c:v>2014</c:v>
                  </c:pt>
                  <c:pt idx="27">
                    <c:v>2030</c:v>
                  </c:pt>
                  <c:pt idx="28">
                    <c:v>2014</c:v>
                  </c:pt>
                  <c:pt idx="29">
                    <c:v>2030</c:v>
                  </c:pt>
                </c:lvl>
                <c:lvl>
                  <c:pt idx="0">
                    <c:v>Bartow</c:v>
                  </c:pt>
                  <c:pt idx="2">
                    <c:v>Cherokee</c:v>
                  </c:pt>
                  <c:pt idx="4">
                    <c:v>Clayton</c:v>
                  </c:pt>
                  <c:pt idx="6">
                    <c:v>Cobb</c:v>
                  </c:pt>
                  <c:pt idx="8">
                    <c:v>Coweta</c:v>
                  </c:pt>
                  <c:pt idx="10">
                    <c:v>DeKalb</c:v>
                  </c:pt>
                  <c:pt idx="12">
                    <c:v>Douglas</c:v>
                  </c:pt>
                  <c:pt idx="14">
                    <c:v>Fayette</c:v>
                  </c:pt>
                  <c:pt idx="16">
                    <c:v>Forsyth</c:v>
                  </c:pt>
                  <c:pt idx="18">
                    <c:v>Fulton</c:v>
                  </c:pt>
                  <c:pt idx="20">
                    <c:v>Gwinnett</c:v>
                  </c:pt>
                  <c:pt idx="22">
                    <c:v>Henry</c:v>
                  </c:pt>
                  <c:pt idx="24">
                    <c:v>Newton</c:v>
                  </c:pt>
                  <c:pt idx="26">
                    <c:v>Paulding</c:v>
                  </c:pt>
                  <c:pt idx="28">
                    <c:v>Rockdale</c:v>
                  </c:pt>
                </c:lvl>
              </c:multiLvlStrCache>
            </c:multiLvlStrRef>
          </c:cat>
          <c:val>
            <c:numRef>
              <c:f>VOC_osd_plot!$F$3:$F$32</c:f>
              <c:numCache>
                <c:formatCode>#,##0.00</c:formatCode>
                <c:ptCount val="30"/>
                <c:pt idx="0">
                  <c:v>3.5337125579775708</c:v>
                </c:pt>
                <c:pt idx="1">
                  <c:v>3.1451117497478371</c:v>
                </c:pt>
                <c:pt idx="2">
                  <c:v>4.6884962039913169</c:v>
                </c:pt>
                <c:pt idx="3">
                  <c:v>4.5286146549263249</c:v>
                </c:pt>
                <c:pt idx="4">
                  <c:v>6.4226175951167441</c:v>
                </c:pt>
                <c:pt idx="5">
                  <c:v>6.2396824781203106</c:v>
                </c:pt>
                <c:pt idx="6">
                  <c:v>17.415670646306314</c:v>
                </c:pt>
                <c:pt idx="7">
                  <c:v>16.660357912918187</c:v>
                </c:pt>
                <c:pt idx="8">
                  <c:v>3.3056259497779981</c:v>
                </c:pt>
                <c:pt idx="9">
                  <c:v>3.1854145234299183</c:v>
                </c:pt>
                <c:pt idx="10">
                  <c:v>17.791350920242987</c:v>
                </c:pt>
                <c:pt idx="11">
                  <c:v>16.810908660905781</c:v>
                </c:pt>
                <c:pt idx="12">
                  <c:v>3.885084760536738</c:v>
                </c:pt>
                <c:pt idx="13">
                  <c:v>3.7914447397484907</c:v>
                </c:pt>
                <c:pt idx="14">
                  <c:v>2.5867862216259261</c:v>
                </c:pt>
                <c:pt idx="15">
                  <c:v>2.506610739354695</c:v>
                </c:pt>
                <c:pt idx="16">
                  <c:v>3.9753031469124251</c:v>
                </c:pt>
                <c:pt idx="17">
                  <c:v>3.8400916603842932</c:v>
                </c:pt>
                <c:pt idx="18">
                  <c:v>24.413930610241351</c:v>
                </c:pt>
                <c:pt idx="19">
                  <c:v>23.1567775863893</c:v>
                </c:pt>
                <c:pt idx="20">
                  <c:v>19.971806415372129</c:v>
                </c:pt>
                <c:pt idx="21">
                  <c:v>19.158455323430857</c:v>
                </c:pt>
                <c:pt idx="22">
                  <c:v>4.28079760739472</c:v>
                </c:pt>
                <c:pt idx="23">
                  <c:v>4.1367773127760792</c:v>
                </c:pt>
                <c:pt idx="24">
                  <c:v>2.6804785067870922</c:v>
                </c:pt>
                <c:pt idx="25">
                  <c:v>2.4636287078067856</c:v>
                </c:pt>
                <c:pt idx="26">
                  <c:v>2.8074624695791646</c:v>
                </c:pt>
                <c:pt idx="27">
                  <c:v>2.7295713048769428</c:v>
                </c:pt>
                <c:pt idx="28">
                  <c:v>2.0994812739090762</c:v>
                </c:pt>
                <c:pt idx="29">
                  <c:v>2.0320117644519753</c:v>
                </c:pt>
              </c:numCache>
            </c:numRef>
          </c:val>
        </c:ser>
        <c:ser>
          <c:idx val="5"/>
          <c:order val="3"/>
          <c:tx>
            <c:strRef>
              <c:f>VOC_osd_plot!$G$2</c:f>
              <c:strCache>
                <c:ptCount val="1"/>
                <c:pt idx="0">
                  <c:v>Onroad</c:v>
                </c:pt>
              </c:strCache>
            </c:strRef>
          </c:tx>
          <c:invertIfNegative val="0"/>
          <c:cat>
            <c:multiLvlStrRef>
              <c:f>VOC_osd_plot!$B$3:$C$32</c:f>
              <c:multiLvlStrCache>
                <c:ptCount val="30"/>
                <c:lvl>
                  <c:pt idx="0">
                    <c:v>2014</c:v>
                  </c:pt>
                  <c:pt idx="1">
                    <c:v>2030</c:v>
                  </c:pt>
                  <c:pt idx="2">
                    <c:v>2014</c:v>
                  </c:pt>
                  <c:pt idx="3">
                    <c:v>2030</c:v>
                  </c:pt>
                  <c:pt idx="4">
                    <c:v>2014</c:v>
                  </c:pt>
                  <c:pt idx="5">
                    <c:v>2030</c:v>
                  </c:pt>
                  <c:pt idx="6">
                    <c:v>2014</c:v>
                  </c:pt>
                  <c:pt idx="7">
                    <c:v>2030</c:v>
                  </c:pt>
                  <c:pt idx="8">
                    <c:v>2014</c:v>
                  </c:pt>
                  <c:pt idx="9">
                    <c:v>2030</c:v>
                  </c:pt>
                  <c:pt idx="10">
                    <c:v>2014</c:v>
                  </c:pt>
                  <c:pt idx="11">
                    <c:v>2030</c:v>
                  </c:pt>
                  <c:pt idx="12">
                    <c:v>2014</c:v>
                  </c:pt>
                  <c:pt idx="13">
                    <c:v>2030</c:v>
                  </c:pt>
                  <c:pt idx="14">
                    <c:v>2014</c:v>
                  </c:pt>
                  <c:pt idx="15">
                    <c:v>2030</c:v>
                  </c:pt>
                  <c:pt idx="16">
                    <c:v>2014</c:v>
                  </c:pt>
                  <c:pt idx="17">
                    <c:v>2030</c:v>
                  </c:pt>
                  <c:pt idx="18">
                    <c:v>2014</c:v>
                  </c:pt>
                  <c:pt idx="19">
                    <c:v>2030</c:v>
                  </c:pt>
                  <c:pt idx="20">
                    <c:v>2014</c:v>
                  </c:pt>
                  <c:pt idx="21">
                    <c:v>2030</c:v>
                  </c:pt>
                  <c:pt idx="22">
                    <c:v>2014</c:v>
                  </c:pt>
                  <c:pt idx="23">
                    <c:v>2030</c:v>
                  </c:pt>
                  <c:pt idx="24">
                    <c:v>2014</c:v>
                  </c:pt>
                  <c:pt idx="25">
                    <c:v>2030</c:v>
                  </c:pt>
                  <c:pt idx="26">
                    <c:v>2014</c:v>
                  </c:pt>
                  <c:pt idx="27">
                    <c:v>2030</c:v>
                  </c:pt>
                  <c:pt idx="28">
                    <c:v>2014</c:v>
                  </c:pt>
                  <c:pt idx="29">
                    <c:v>2030</c:v>
                  </c:pt>
                </c:lvl>
                <c:lvl>
                  <c:pt idx="0">
                    <c:v>Bartow</c:v>
                  </c:pt>
                  <c:pt idx="2">
                    <c:v>Cherokee</c:v>
                  </c:pt>
                  <c:pt idx="4">
                    <c:v>Clayton</c:v>
                  </c:pt>
                  <c:pt idx="6">
                    <c:v>Cobb</c:v>
                  </c:pt>
                  <c:pt idx="8">
                    <c:v>Coweta</c:v>
                  </c:pt>
                  <c:pt idx="10">
                    <c:v>DeKalb</c:v>
                  </c:pt>
                  <c:pt idx="12">
                    <c:v>Douglas</c:v>
                  </c:pt>
                  <c:pt idx="14">
                    <c:v>Fayette</c:v>
                  </c:pt>
                  <c:pt idx="16">
                    <c:v>Forsyth</c:v>
                  </c:pt>
                  <c:pt idx="18">
                    <c:v>Fulton</c:v>
                  </c:pt>
                  <c:pt idx="20">
                    <c:v>Gwinnett</c:v>
                  </c:pt>
                  <c:pt idx="22">
                    <c:v>Henry</c:v>
                  </c:pt>
                  <c:pt idx="24">
                    <c:v>Newton</c:v>
                  </c:pt>
                  <c:pt idx="26">
                    <c:v>Paulding</c:v>
                  </c:pt>
                  <c:pt idx="28">
                    <c:v>Rockdale</c:v>
                  </c:pt>
                </c:lvl>
              </c:multiLvlStrCache>
            </c:multiLvlStrRef>
          </c:cat>
          <c:val>
            <c:numRef>
              <c:f>VOC_osd_plot!$G$3:$G$32</c:f>
              <c:numCache>
                <c:formatCode>#,##0.00</c:formatCode>
                <c:ptCount val="30"/>
                <c:pt idx="0">
                  <c:v>3.98</c:v>
                </c:pt>
                <c:pt idx="1">
                  <c:v>1.52</c:v>
                </c:pt>
                <c:pt idx="2">
                  <c:v>2.58</c:v>
                </c:pt>
                <c:pt idx="3">
                  <c:v>1.24</c:v>
                </c:pt>
                <c:pt idx="4">
                  <c:v>3.82</c:v>
                </c:pt>
                <c:pt idx="5">
                  <c:v>1.42</c:v>
                </c:pt>
                <c:pt idx="6">
                  <c:v>12.48</c:v>
                </c:pt>
                <c:pt idx="7">
                  <c:v>4.6100000000000003</c:v>
                </c:pt>
                <c:pt idx="8">
                  <c:v>1.47</c:v>
                </c:pt>
                <c:pt idx="9">
                  <c:v>0.71</c:v>
                </c:pt>
                <c:pt idx="10">
                  <c:v>11.05</c:v>
                </c:pt>
                <c:pt idx="11">
                  <c:v>3.97</c:v>
                </c:pt>
                <c:pt idx="12">
                  <c:v>2.11</c:v>
                </c:pt>
                <c:pt idx="13">
                  <c:v>0.84</c:v>
                </c:pt>
                <c:pt idx="14">
                  <c:v>1.51</c:v>
                </c:pt>
                <c:pt idx="15">
                  <c:v>0.56999999999999995</c:v>
                </c:pt>
                <c:pt idx="16">
                  <c:v>2.0699999999999998</c:v>
                </c:pt>
                <c:pt idx="17">
                  <c:v>1.1599999999999999</c:v>
                </c:pt>
                <c:pt idx="18">
                  <c:v>20.5</c:v>
                </c:pt>
                <c:pt idx="19">
                  <c:v>7.9</c:v>
                </c:pt>
                <c:pt idx="20">
                  <c:v>12.09</c:v>
                </c:pt>
                <c:pt idx="21">
                  <c:v>5.13</c:v>
                </c:pt>
                <c:pt idx="22">
                  <c:v>2.4900000000000002</c:v>
                </c:pt>
                <c:pt idx="23">
                  <c:v>1.17</c:v>
                </c:pt>
                <c:pt idx="24">
                  <c:v>3</c:v>
                </c:pt>
                <c:pt idx="25">
                  <c:v>1.2</c:v>
                </c:pt>
                <c:pt idx="26">
                  <c:v>1.29</c:v>
                </c:pt>
                <c:pt idx="27">
                  <c:v>0.63</c:v>
                </c:pt>
                <c:pt idx="28">
                  <c:v>1.28</c:v>
                </c:pt>
                <c:pt idx="29">
                  <c:v>0.53</c:v>
                </c:pt>
              </c:numCache>
            </c:numRef>
          </c:val>
        </c:ser>
        <c:ser>
          <c:idx val="6"/>
          <c:order val="4"/>
          <c:tx>
            <c:strRef>
              <c:f>VOC_osd_plot!$H$2</c:f>
              <c:strCache>
                <c:ptCount val="1"/>
                <c:pt idx="0">
                  <c:v>Nonroad</c:v>
                </c:pt>
              </c:strCache>
            </c:strRef>
          </c:tx>
          <c:invertIfNegative val="0"/>
          <c:cat>
            <c:multiLvlStrRef>
              <c:f>VOC_osd_plot!$B$3:$C$32</c:f>
              <c:multiLvlStrCache>
                <c:ptCount val="30"/>
                <c:lvl>
                  <c:pt idx="0">
                    <c:v>2014</c:v>
                  </c:pt>
                  <c:pt idx="1">
                    <c:v>2030</c:v>
                  </c:pt>
                  <c:pt idx="2">
                    <c:v>2014</c:v>
                  </c:pt>
                  <c:pt idx="3">
                    <c:v>2030</c:v>
                  </c:pt>
                  <c:pt idx="4">
                    <c:v>2014</c:v>
                  </c:pt>
                  <c:pt idx="5">
                    <c:v>2030</c:v>
                  </c:pt>
                  <c:pt idx="6">
                    <c:v>2014</c:v>
                  </c:pt>
                  <c:pt idx="7">
                    <c:v>2030</c:v>
                  </c:pt>
                  <c:pt idx="8">
                    <c:v>2014</c:v>
                  </c:pt>
                  <c:pt idx="9">
                    <c:v>2030</c:v>
                  </c:pt>
                  <c:pt idx="10">
                    <c:v>2014</c:v>
                  </c:pt>
                  <c:pt idx="11">
                    <c:v>2030</c:v>
                  </c:pt>
                  <c:pt idx="12">
                    <c:v>2014</c:v>
                  </c:pt>
                  <c:pt idx="13">
                    <c:v>2030</c:v>
                  </c:pt>
                  <c:pt idx="14">
                    <c:v>2014</c:v>
                  </c:pt>
                  <c:pt idx="15">
                    <c:v>2030</c:v>
                  </c:pt>
                  <c:pt idx="16">
                    <c:v>2014</c:v>
                  </c:pt>
                  <c:pt idx="17">
                    <c:v>2030</c:v>
                  </c:pt>
                  <c:pt idx="18">
                    <c:v>2014</c:v>
                  </c:pt>
                  <c:pt idx="19">
                    <c:v>2030</c:v>
                  </c:pt>
                  <c:pt idx="20">
                    <c:v>2014</c:v>
                  </c:pt>
                  <c:pt idx="21">
                    <c:v>2030</c:v>
                  </c:pt>
                  <c:pt idx="22">
                    <c:v>2014</c:v>
                  </c:pt>
                  <c:pt idx="23">
                    <c:v>2030</c:v>
                  </c:pt>
                  <c:pt idx="24">
                    <c:v>2014</c:v>
                  </c:pt>
                  <c:pt idx="25">
                    <c:v>2030</c:v>
                  </c:pt>
                  <c:pt idx="26">
                    <c:v>2014</c:v>
                  </c:pt>
                  <c:pt idx="27">
                    <c:v>2030</c:v>
                  </c:pt>
                  <c:pt idx="28">
                    <c:v>2014</c:v>
                  </c:pt>
                  <c:pt idx="29">
                    <c:v>2030</c:v>
                  </c:pt>
                </c:lvl>
                <c:lvl>
                  <c:pt idx="0">
                    <c:v>Bartow</c:v>
                  </c:pt>
                  <c:pt idx="2">
                    <c:v>Cherokee</c:v>
                  </c:pt>
                  <c:pt idx="4">
                    <c:v>Clayton</c:v>
                  </c:pt>
                  <c:pt idx="6">
                    <c:v>Cobb</c:v>
                  </c:pt>
                  <c:pt idx="8">
                    <c:v>Coweta</c:v>
                  </c:pt>
                  <c:pt idx="10">
                    <c:v>DeKalb</c:v>
                  </c:pt>
                  <c:pt idx="12">
                    <c:v>Douglas</c:v>
                  </c:pt>
                  <c:pt idx="14">
                    <c:v>Fayette</c:v>
                  </c:pt>
                  <c:pt idx="16">
                    <c:v>Forsyth</c:v>
                  </c:pt>
                  <c:pt idx="18">
                    <c:v>Fulton</c:v>
                  </c:pt>
                  <c:pt idx="20">
                    <c:v>Gwinnett</c:v>
                  </c:pt>
                  <c:pt idx="22">
                    <c:v>Henry</c:v>
                  </c:pt>
                  <c:pt idx="24">
                    <c:v>Newton</c:v>
                  </c:pt>
                  <c:pt idx="26">
                    <c:v>Paulding</c:v>
                  </c:pt>
                  <c:pt idx="28">
                    <c:v>Rockdale</c:v>
                  </c:pt>
                </c:lvl>
              </c:multiLvlStrCache>
            </c:multiLvlStrRef>
          </c:cat>
          <c:val>
            <c:numRef>
              <c:f>VOC_osd_plot!$H$3:$H$32</c:f>
              <c:numCache>
                <c:formatCode>#,##0.00</c:formatCode>
                <c:ptCount val="30"/>
                <c:pt idx="0">
                  <c:v>1.3658278884939994</c:v>
                </c:pt>
                <c:pt idx="1">
                  <c:v>0.94911555955584792</c:v>
                </c:pt>
                <c:pt idx="2">
                  <c:v>2.8407802255842021</c:v>
                </c:pt>
                <c:pt idx="3">
                  <c:v>2.4277340345047667</c:v>
                </c:pt>
                <c:pt idx="4">
                  <c:v>3.1167486910242768</c:v>
                </c:pt>
                <c:pt idx="5">
                  <c:v>3.6021671662607364</c:v>
                </c:pt>
                <c:pt idx="6">
                  <c:v>9.3969298806500436</c:v>
                </c:pt>
                <c:pt idx="7">
                  <c:v>9.3434303163330377</c:v>
                </c:pt>
                <c:pt idx="8">
                  <c:v>1.094230278234346</c:v>
                </c:pt>
                <c:pt idx="9">
                  <c:v>1.1054653675967627</c:v>
                </c:pt>
                <c:pt idx="10">
                  <c:v>8.1332890378186242</c:v>
                </c:pt>
                <c:pt idx="11">
                  <c:v>8.2096166570582696</c:v>
                </c:pt>
                <c:pt idx="12">
                  <c:v>0.55091867396448557</c:v>
                </c:pt>
                <c:pt idx="13">
                  <c:v>0.53150141229217285</c:v>
                </c:pt>
                <c:pt idx="14">
                  <c:v>0.87007676073136064</c:v>
                </c:pt>
                <c:pt idx="15">
                  <c:v>0.86710820228339969</c:v>
                </c:pt>
                <c:pt idx="16">
                  <c:v>2.3631141967092373</c:v>
                </c:pt>
                <c:pt idx="17">
                  <c:v>2.1779659307126864</c:v>
                </c:pt>
                <c:pt idx="18">
                  <c:v>9.2382669778167603</c:v>
                </c:pt>
                <c:pt idx="19">
                  <c:v>8.0889386878312948</c:v>
                </c:pt>
                <c:pt idx="20">
                  <c:v>11.067206560649577</c:v>
                </c:pt>
                <c:pt idx="21">
                  <c:v>11.992747935804939</c:v>
                </c:pt>
                <c:pt idx="22">
                  <c:v>1.5076443034458409</c:v>
                </c:pt>
                <c:pt idx="23">
                  <c:v>1.2637288911386697</c:v>
                </c:pt>
                <c:pt idx="24">
                  <c:v>0.56962967563261535</c:v>
                </c:pt>
                <c:pt idx="25">
                  <c:v>0.5001294735993782</c:v>
                </c:pt>
                <c:pt idx="26">
                  <c:v>0.64778718228879995</c:v>
                </c:pt>
                <c:pt idx="27">
                  <c:v>0.61436870341697047</c:v>
                </c:pt>
                <c:pt idx="28">
                  <c:v>0.61324001514975468</c:v>
                </c:pt>
                <c:pt idx="29">
                  <c:v>0.60947011197157619</c:v>
                </c:pt>
              </c:numCache>
            </c:numRef>
          </c:val>
        </c:ser>
        <c:ser>
          <c:idx val="7"/>
          <c:order val="5"/>
          <c:tx>
            <c:strRef>
              <c:f>VOC_osd_plot!$I$2</c:f>
              <c:strCache>
                <c:ptCount val="1"/>
                <c:pt idx="0">
                  <c:v>Fires</c:v>
                </c:pt>
              </c:strCache>
            </c:strRef>
          </c:tx>
          <c:invertIfNegative val="0"/>
          <c:cat>
            <c:multiLvlStrRef>
              <c:f>VOC_osd_plot!$B$3:$C$32</c:f>
              <c:multiLvlStrCache>
                <c:ptCount val="30"/>
                <c:lvl>
                  <c:pt idx="0">
                    <c:v>2014</c:v>
                  </c:pt>
                  <c:pt idx="1">
                    <c:v>2030</c:v>
                  </c:pt>
                  <c:pt idx="2">
                    <c:v>2014</c:v>
                  </c:pt>
                  <c:pt idx="3">
                    <c:v>2030</c:v>
                  </c:pt>
                  <c:pt idx="4">
                    <c:v>2014</c:v>
                  </c:pt>
                  <c:pt idx="5">
                    <c:v>2030</c:v>
                  </c:pt>
                  <c:pt idx="6">
                    <c:v>2014</c:v>
                  </c:pt>
                  <c:pt idx="7">
                    <c:v>2030</c:v>
                  </c:pt>
                  <c:pt idx="8">
                    <c:v>2014</c:v>
                  </c:pt>
                  <c:pt idx="9">
                    <c:v>2030</c:v>
                  </c:pt>
                  <c:pt idx="10">
                    <c:v>2014</c:v>
                  </c:pt>
                  <c:pt idx="11">
                    <c:v>2030</c:v>
                  </c:pt>
                  <c:pt idx="12">
                    <c:v>2014</c:v>
                  </c:pt>
                  <c:pt idx="13">
                    <c:v>2030</c:v>
                  </c:pt>
                  <c:pt idx="14">
                    <c:v>2014</c:v>
                  </c:pt>
                  <c:pt idx="15">
                    <c:v>2030</c:v>
                  </c:pt>
                  <c:pt idx="16">
                    <c:v>2014</c:v>
                  </c:pt>
                  <c:pt idx="17">
                    <c:v>2030</c:v>
                  </c:pt>
                  <c:pt idx="18">
                    <c:v>2014</c:v>
                  </c:pt>
                  <c:pt idx="19">
                    <c:v>2030</c:v>
                  </c:pt>
                  <c:pt idx="20">
                    <c:v>2014</c:v>
                  </c:pt>
                  <c:pt idx="21">
                    <c:v>2030</c:v>
                  </c:pt>
                  <c:pt idx="22">
                    <c:v>2014</c:v>
                  </c:pt>
                  <c:pt idx="23">
                    <c:v>2030</c:v>
                  </c:pt>
                  <c:pt idx="24">
                    <c:v>2014</c:v>
                  </c:pt>
                  <c:pt idx="25">
                    <c:v>2030</c:v>
                  </c:pt>
                  <c:pt idx="26">
                    <c:v>2014</c:v>
                  </c:pt>
                  <c:pt idx="27">
                    <c:v>2030</c:v>
                  </c:pt>
                  <c:pt idx="28">
                    <c:v>2014</c:v>
                  </c:pt>
                  <c:pt idx="29">
                    <c:v>2030</c:v>
                  </c:pt>
                </c:lvl>
                <c:lvl>
                  <c:pt idx="0">
                    <c:v>Bartow</c:v>
                  </c:pt>
                  <c:pt idx="2">
                    <c:v>Cherokee</c:v>
                  </c:pt>
                  <c:pt idx="4">
                    <c:v>Clayton</c:v>
                  </c:pt>
                  <c:pt idx="6">
                    <c:v>Cobb</c:v>
                  </c:pt>
                  <c:pt idx="8">
                    <c:v>Coweta</c:v>
                  </c:pt>
                  <c:pt idx="10">
                    <c:v>DeKalb</c:v>
                  </c:pt>
                  <c:pt idx="12">
                    <c:v>Douglas</c:v>
                  </c:pt>
                  <c:pt idx="14">
                    <c:v>Fayette</c:v>
                  </c:pt>
                  <c:pt idx="16">
                    <c:v>Forsyth</c:v>
                  </c:pt>
                  <c:pt idx="18">
                    <c:v>Fulton</c:v>
                  </c:pt>
                  <c:pt idx="20">
                    <c:v>Gwinnett</c:v>
                  </c:pt>
                  <c:pt idx="22">
                    <c:v>Henry</c:v>
                  </c:pt>
                  <c:pt idx="24">
                    <c:v>Newton</c:v>
                  </c:pt>
                  <c:pt idx="26">
                    <c:v>Paulding</c:v>
                  </c:pt>
                  <c:pt idx="28">
                    <c:v>Rockdale</c:v>
                  </c:pt>
                </c:lvl>
              </c:multiLvlStrCache>
            </c:multiLvlStrRef>
          </c:cat>
          <c:val>
            <c:numRef>
              <c:f>VOC_osd_plot!$I$3:$I$32</c:f>
              <c:numCache>
                <c:formatCode>#,##0.00</c:formatCode>
                <c:ptCount val="30"/>
                <c:pt idx="0">
                  <c:v>1.5680363636363637E-3</c:v>
                </c:pt>
                <c:pt idx="1">
                  <c:v>1.5680363636363637E-3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1.6283975000000003E-2</c:v>
                </c:pt>
                <c:pt idx="9">
                  <c:v>1.6283975000000003E-2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1537920"/>
        <c:axId val="131539712"/>
      </c:barChart>
      <c:catAx>
        <c:axId val="131537920"/>
        <c:scaling>
          <c:orientation val="minMax"/>
        </c:scaling>
        <c:delete val="0"/>
        <c:axPos val="b"/>
        <c:majorTickMark val="out"/>
        <c:minorTickMark val="none"/>
        <c:tickLblPos val="nextTo"/>
        <c:crossAx val="131539712"/>
        <c:crosses val="autoZero"/>
        <c:auto val="1"/>
        <c:lblAlgn val="ctr"/>
        <c:lblOffset val="100"/>
        <c:noMultiLvlLbl val="0"/>
      </c:catAx>
      <c:valAx>
        <c:axId val="13153971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Emissions (tons/day)</a:t>
                </a:r>
              </a:p>
            </c:rich>
          </c:tx>
          <c:overlay val="0"/>
        </c:title>
        <c:numFmt formatCode="#,##0.00" sourceLinked="1"/>
        <c:majorTickMark val="out"/>
        <c:minorTickMark val="none"/>
        <c:tickLblPos val="nextTo"/>
        <c:crossAx val="13153792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5027033795206829"/>
          <c:y val="0.10509779685277329"/>
          <c:w val="0.71755607381153885"/>
          <c:h val="7.7510684440474403E-2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0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9524</xdr:colOff>
      <xdr:row>1</xdr:row>
      <xdr:rowOff>23813</xdr:rowOff>
    </xdr:from>
    <xdr:to>
      <xdr:col>22</xdr:col>
      <xdr:colOff>457200</xdr:colOff>
      <xdr:row>20</xdr:row>
      <xdr:rowOff>19051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9524</xdr:colOff>
      <xdr:row>1</xdr:row>
      <xdr:rowOff>23813</xdr:rowOff>
    </xdr:from>
    <xdr:to>
      <xdr:col>22</xdr:col>
      <xdr:colOff>457200</xdr:colOff>
      <xdr:row>20</xdr:row>
      <xdr:rowOff>19051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9524</xdr:colOff>
      <xdr:row>1</xdr:row>
      <xdr:rowOff>23813</xdr:rowOff>
    </xdr:from>
    <xdr:to>
      <xdr:col>22</xdr:col>
      <xdr:colOff>457200</xdr:colOff>
      <xdr:row>20</xdr:row>
      <xdr:rowOff>19051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9524</xdr:colOff>
      <xdr:row>1</xdr:row>
      <xdr:rowOff>23813</xdr:rowOff>
    </xdr:from>
    <xdr:to>
      <xdr:col>22</xdr:col>
      <xdr:colOff>457200</xdr:colOff>
      <xdr:row>20</xdr:row>
      <xdr:rowOff>19051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3" name="Table3" displayName="Table3" ref="A4:P19" headerRowCount="0" totalsRowShown="0" headerRowDxfId="32" dataDxfId="31">
  <tableColumns count="16">
    <tableColumn id="1" name="Column1" headerRowDxfId="30" dataDxfId="29"/>
    <tableColumn id="2" name="Column2" dataDxfId="28"/>
    <tableColumn id="3" name="Column3" headerRowDxfId="27" dataDxfId="26"/>
    <tableColumn id="4" name="Column4" headerRowDxfId="25" dataDxfId="24"/>
    <tableColumn id="5" name="Column5" headerRowDxfId="23" dataDxfId="22"/>
    <tableColumn id="6" name="Column6" headerRowDxfId="21" dataDxfId="20"/>
    <tableColumn id="7" name="Column7" headerRowDxfId="19" dataDxfId="18"/>
    <tableColumn id="8" name="Column8" headerRowDxfId="17" dataDxfId="16"/>
    <tableColumn id="9" name="Column9" headerRowDxfId="15" dataDxfId="14"/>
    <tableColumn id="10" name="Column10" headerRowDxfId="13" dataDxfId="12"/>
    <tableColumn id="11" name="Column11" headerRowDxfId="11" dataDxfId="10"/>
    <tableColumn id="12" name="Column12" headerRowDxfId="9" dataDxfId="8"/>
    <tableColumn id="13" name="Column13" headerRowDxfId="7" dataDxfId="6"/>
    <tableColumn id="14" name="Column14" headerRowDxfId="5" dataDxfId="4"/>
    <tableColumn id="17" name="Column17" headerRowDxfId="3" dataDxfId="2">
      <calculatedColumnFormula>SUM(C4,E4,G4,I4,K4,M4)</calculatedColumnFormula>
    </tableColumn>
    <tableColumn id="18" name="Column18" headerRowDxfId="1" dataDxfId="0">
      <calculatedColumnFormula>SUM(D4,F4,H4,J4,L4,N4)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7"/>
  <sheetViews>
    <sheetView tabSelected="1" topLeftCell="A16" workbookViewId="0">
      <selection activeCell="E43" sqref="E43"/>
    </sheetView>
  </sheetViews>
  <sheetFormatPr defaultRowHeight="15" x14ac:dyDescent="0.25"/>
  <cols>
    <col min="1" max="1" width="6.42578125" customWidth="1"/>
    <col min="2" max="2" width="7.5703125" bestFit="1" customWidth="1"/>
    <col min="3" max="4" width="5.5703125" bestFit="1" customWidth="1"/>
    <col min="5" max="6" width="6.140625" bestFit="1" customWidth="1"/>
    <col min="7" max="8" width="7.28515625" bestFit="1" customWidth="1"/>
    <col min="9" max="10" width="5.5703125" style="2" bestFit="1" customWidth="1"/>
    <col min="11" max="12" width="7.28515625" bestFit="1" customWidth="1"/>
    <col min="13" max="14" width="5.5703125" bestFit="1" customWidth="1"/>
    <col min="15" max="16" width="7.28515625" bestFit="1" customWidth="1"/>
  </cols>
  <sheetData>
    <row r="1" spans="1:16" s="4" customFormat="1" x14ac:dyDescent="0.25">
      <c r="A1" s="4" t="s">
        <v>0</v>
      </c>
      <c r="J1"/>
    </row>
    <row r="2" spans="1:16" s="10" customFormat="1" ht="11.25" customHeight="1" x14ac:dyDescent="0.2">
      <c r="A2" s="9" t="s">
        <v>2</v>
      </c>
      <c r="B2" s="9" t="s">
        <v>1</v>
      </c>
      <c r="C2" s="38" t="s">
        <v>3</v>
      </c>
      <c r="D2" s="38"/>
      <c r="E2" s="38" t="s">
        <v>4</v>
      </c>
      <c r="F2" s="38"/>
      <c r="G2" s="38" t="s">
        <v>5</v>
      </c>
      <c r="H2" s="38"/>
      <c r="I2" s="38" t="s">
        <v>6</v>
      </c>
      <c r="J2" s="38"/>
      <c r="K2" s="38" t="s">
        <v>7</v>
      </c>
      <c r="L2" s="38"/>
      <c r="M2" s="38" t="s">
        <v>8</v>
      </c>
      <c r="N2" s="38"/>
      <c r="O2" s="38" t="s">
        <v>9</v>
      </c>
      <c r="P2" s="38"/>
    </row>
    <row r="3" spans="1:16" s="10" customFormat="1" ht="11.25" customHeight="1" x14ac:dyDescent="0.2">
      <c r="A3" s="11"/>
      <c r="B3" s="11"/>
      <c r="C3" s="12">
        <v>2014</v>
      </c>
      <c r="D3" s="12">
        <v>2030</v>
      </c>
      <c r="E3" s="12">
        <v>2014</v>
      </c>
      <c r="F3" s="12">
        <v>2030</v>
      </c>
      <c r="G3" s="12">
        <v>2014</v>
      </c>
      <c r="H3" s="12">
        <v>2030</v>
      </c>
      <c r="I3" s="12">
        <v>2014</v>
      </c>
      <c r="J3" s="12">
        <v>2030</v>
      </c>
      <c r="K3" s="12">
        <v>2014</v>
      </c>
      <c r="L3" s="12">
        <v>2030</v>
      </c>
      <c r="M3" s="12">
        <v>2014</v>
      </c>
      <c r="N3" s="12">
        <v>2030</v>
      </c>
      <c r="O3" s="12">
        <v>2014</v>
      </c>
      <c r="P3" s="12">
        <v>2030</v>
      </c>
    </row>
    <row r="4" spans="1:16" s="4" customFormat="1" ht="11.25" customHeight="1" x14ac:dyDescent="0.2">
      <c r="A4" s="7">
        <v>13015</v>
      </c>
      <c r="B4" s="6" t="s">
        <v>11</v>
      </c>
      <c r="C4" s="8">
        <v>7062.0650000000005</v>
      </c>
      <c r="D4" s="8">
        <v>7239.6045631999996</v>
      </c>
      <c r="E4" s="8">
        <v>195.57859999999999</v>
      </c>
      <c r="F4" s="8">
        <v>195.57859999999999</v>
      </c>
      <c r="G4" s="8">
        <v>123.6560227477737</v>
      </c>
      <c r="H4" s="8">
        <v>124.99453029326165</v>
      </c>
      <c r="I4" s="8">
        <v>3773.948673455483</v>
      </c>
      <c r="J4" s="8">
        <v>994.85298728847727</v>
      </c>
      <c r="K4" s="8">
        <v>907.72449247315785</v>
      </c>
      <c r="L4" s="8">
        <v>440.69745282763853</v>
      </c>
      <c r="M4" s="8">
        <v>28.956535884545442</v>
      </c>
      <c r="N4" s="8">
        <v>28.956535884545442</v>
      </c>
      <c r="O4" s="8">
        <f>SUM(C4,E4,G4,I4,K4,M4)</f>
        <v>12091.929324560961</v>
      </c>
      <c r="P4" s="8">
        <f>SUM(D4,F4,H4,J4,L4,N4)</f>
        <v>9024.6846694939213</v>
      </c>
    </row>
    <row r="5" spans="1:16" s="10" customFormat="1" ht="11.25" customHeight="1" x14ac:dyDescent="0.2">
      <c r="A5" s="10">
        <v>13057</v>
      </c>
      <c r="B5" s="13" t="s">
        <v>12</v>
      </c>
      <c r="C5" s="14">
        <v>0</v>
      </c>
      <c r="D5" s="14">
        <v>0</v>
      </c>
      <c r="E5" s="14">
        <v>100.90780000000002</v>
      </c>
      <c r="F5" s="14">
        <v>100.90780000000002</v>
      </c>
      <c r="G5" s="14">
        <v>265.72347323967108</v>
      </c>
      <c r="H5" s="14">
        <v>267.89448244254277</v>
      </c>
      <c r="I5" s="14">
        <v>1420.7869145598281</v>
      </c>
      <c r="J5" s="14">
        <v>342.72112965811215</v>
      </c>
      <c r="K5" s="14">
        <v>822.71142892279465</v>
      </c>
      <c r="L5" s="14">
        <v>429.26808007916406</v>
      </c>
      <c r="M5" s="14">
        <v>13.830276168181836</v>
      </c>
      <c r="N5" s="14">
        <v>13.830276168181836</v>
      </c>
      <c r="O5" s="14">
        <f t="shared" ref="O5:O18" si="0">SUM(C5,E5,G5,I5,K5,M5)</f>
        <v>2623.9598928904757</v>
      </c>
      <c r="P5" s="14">
        <f t="shared" ref="P5:P18" si="1">SUM(D5,F5,H5,J5,L5,N5)</f>
        <v>1154.6217683480008</v>
      </c>
    </row>
    <row r="6" spans="1:16" s="4" customFormat="1" ht="11.25" customHeight="1" x14ac:dyDescent="0.2">
      <c r="A6" s="7">
        <v>13063</v>
      </c>
      <c r="B6" s="6" t="s">
        <v>13</v>
      </c>
      <c r="C6" s="8">
        <v>0</v>
      </c>
      <c r="D6" s="8">
        <v>0</v>
      </c>
      <c r="E6" s="8">
        <v>103.79570000000001</v>
      </c>
      <c r="F6" s="8">
        <v>103.79570000000001</v>
      </c>
      <c r="G6" s="8">
        <v>279.01478818278116</v>
      </c>
      <c r="H6" s="8">
        <v>282.98205263404702</v>
      </c>
      <c r="I6" s="8">
        <v>2869.4377504885465</v>
      </c>
      <c r="J6" s="8">
        <v>609.86659669348592</v>
      </c>
      <c r="K6" s="8">
        <v>5842.2240809252007</v>
      </c>
      <c r="L6" s="8">
        <v>6748.0172020592554</v>
      </c>
      <c r="M6" s="8">
        <v>0.93412919999999999</v>
      </c>
      <c r="N6" s="8">
        <v>0.93412919999999999</v>
      </c>
      <c r="O6" s="8">
        <f t="shared" si="0"/>
        <v>9095.4064487965297</v>
      </c>
      <c r="P6" s="8">
        <f t="shared" si="1"/>
        <v>7745.5956805867881</v>
      </c>
    </row>
    <row r="7" spans="1:16" s="4" customFormat="1" ht="11.25" customHeight="1" x14ac:dyDescent="0.2">
      <c r="A7" s="10">
        <v>13067</v>
      </c>
      <c r="B7" s="13" t="s">
        <v>14</v>
      </c>
      <c r="C7" s="14">
        <v>506.45</v>
      </c>
      <c r="D7" s="14">
        <v>598.32002999999997</v>
      </c>
      <c r="E7" s="14">
        <v>272.76849999999996</v>
      </c>
      <c r="F7" s="14">
        <v>272.76849999999996</v>
      </c>
      <c r="G7" s="14">
        <v>1073.2979161725641</v>
      </c>
      <c r="H7" s="14">
        <v>1088.9592381535633</v>
      </c>
      <c r="I7" s="14">
        <v>8971.7918505443686</v>
      </c>
      <c r="J7" s="14">
        <v>1877.3463414157804</v>
      </c>
      <c r="K7" s="14">
        <v>2838.3039393342387</v>
      </c>
      <c r="L7" s="14">
        <v>1574.951585353529</v>
      </c>
      <c r="M7" s="14">
        <v>4.7150999999999998E-3</v>
      </c>
      <c r="N7" s="14">
        <v>4.7150999999999998E-3</v>
      </c>
      <c r="O7" s="14">
        <f t="shared" si="0"/>
        <v>13662.616921151171</v>
      </c>
      <c r="P7" s="14">
        <f t="shared" si="1"/>
        <v>5412.3504100228729</v>
      </c>
    </row>
    <row r="8" spans="1:16" s="4" customFormat="1" ht="11.25" customHeight="1" x14ac:dyDescent="0.2">
      <c r="A8" s="7">
        <v>13077</v>
      </c>
      <c r="B8" s="6" t="s">
        <v>15</v>
      </c>
      <c r="C8" s="8">
        <v>1243</v>
      </c>
      <c r="D8" s="8">
        <v>1181.9429999999998</v>
      </c>
      <c r="E8" s="8">
        <v>29.356999999999996</v>
      </c>
      <c r="F8" s="8">
        <v>29.356999999999996</v>
      </c>
      <c r="G8" s="8">
        <v>156.61617308461058</v>
      </c>
      <c r="H8" s="8">
        <v>158.00817064219285</v>
      </c>
      <c r="I8" s="8">
        <v>757.13165454077887</v>
      </c>
      <c r="J8" s="8">
        <v>187.12622260335343</v>
      </c>
      <c r="K8" s="8">
        <v>599.96944234381715</v>
      </c>
      <c r="L8" s="8">
        <v>293.83508227897585</v>
      </c>
      <c r="M8" s="8">
        <v>44.760943991818202</v>
      </c>
      <c r="N8" s="8">
        <v>44.760943991818202</v>
      </c>
      <c r="O8" s="8">
        <f t="shared" si="0"/>
        <v>2830.8352139610251</v>
      </c>
      <c r="P8" s="8">
        <f t="shared" si="1"/>
        <v>1895.0304195163403</v>
      </c>
    </row>
    <row r="9" spans="1:16" s="4" customFormat="1" ht="11.25" customHeight="1" x14ac:dyDescent="0.2">
      <c r="A9" s="10">
        <v>13089</v>
      </c>
      <c r="B9" s="13" t="s">
        <v>16</v>
      </c>
      <c r="C9" s="14">
        <v>0</v>
      </c>
      <c r="D9" s="14">
        <v>0</v>
      </c>
      <c r="E9" s="14">
        <v>125.2397</v>
      </c>
      <c r="F9" s="14">
        <v>125.2397</v>
      </c>
      <c r="G9" s="14">
        <v>953.9480845007206</v>
      </c>
      <c r="H9" s="14">
        <v>968.32310288268445</v>
      </c>
      <c r="I9" s="14">
        <v>8836.9310280503814</v>
      </c>
      <c r="J9" s="14">
        <v>1803.5966431765739</v>
      </c>
      <c r="K9" s="14">
        <v>2175.3884484697478</v>
      </c>
      <c r="L9" s="14">
        <v>1257.7274522052926</v>
      </c>
      <c r="M9" s="14">
        <v>3.0891438</v>
      </c>
      <c r="N9" s="14">
        <v>3.0891438</v>
      </c>
      <c r="O9" s="14">
        <f t="shared" si="0"/>
        <v>12094.59640482085</v>
      </c>
      <c r="P9" s="14">
        <f t="shared" si="1"/>
        <v>4157.9760420645507</v>
      </c>
    </row>
    <row r="10" spans="1:16" s="4" customFormat="1" ht="11.25" customHeight="1" x14ac:dyDescent="0.2">
      <c r="A10" s="7">
        <v>13097</v>
      </c>
      <c r="B10" s="6" t="s">
        <v>17</v>
      </c>
      <c r="C10" s="8">
        <v>0</v>
      </c>
      <c r="D10" s="8">
        <v>0</v>
      </c>
      <c r="E10" s="8">
        <v>0</v>
      </c>
      <c r="F10" s="8">
        <v>0</v>
      </c>
      <c r="G10" s="8">
        <v>147.67569909605081</v>
      </c>
      <c r="H10" s="8">
        <v>149.55787487794689</v>
      </c>
      <c r="I10" s="8">
        <v>1626.7152214777004</v>
      </c>
      <c r="J10" s="8">
        <v>343.02735220420334</v>
      </c>
      <c r="K10" s="8">
        <v>369.63538713568227</v>
      </c>
      <c r="L10" s="8">
        <v>178.12240464342068</v>
      </c>
      <c r="M10" s="8">
        <v>0.37440154181818203</v>
      </c>
      <c r="N10" s="8">
        <v>0.37440154181818203</v>
      </c>
      <c r="O10" s="8">
        <f t="shared" si="0"/>
        <v>2144.4007092512516</v>
      </c>
      <c r="P10" s="8">
        <f t="shared" si="1"/>
        <v>671.08203326738919</v>
      </c>
    </row>
    <row r="11" spans="1:16" s="4" customFormat="1" ht="11.25" customHeight="1" x14ac:dyDescent="0.2">
      <c r="A11" s="10">
        <v>13113</v>
      </c>
      <c r="B11" s="13" t="s">
        <v>18</v>
      </c>
      <c r="C11" s="14">
        <v>0</v>
      </c>
      <c r="D11" s="14">
        <v>0</v>
      </c>
      <c r="E11" s="14">
        <v>7.7449999999999983</v>
      </c>
      <c r="F11" s="14">
        <v>7.7449999999999983</v>
      </c>
      <c r="G11" s="14">
        <v>148.57395436091008</v>
      </c>
      <c r="H11" s="14">
        <v>150.51778394878451</v>
      </c>
      <c r="I11" s="14">
        <v>827.30705149291418</v>
      </c>
      <c r="J11" s="14">
        <v>169.32834207133502</v>
      </c>
      <c r="K11" s="14">
        <v>477.26549403902266</v>
      </c>
      <c r="L11" s="14">
        <v>237.61846947409498</v>
      </c>
      <c r="M11" s="14">
        <v>3.6140942209090898</v>
      </c>
      <c r="N11" s="14">
        <v>3.6140942209090898</v>
      </c>
      <c r="O11" s="14">
        <f t="shared" si="0"/>
        <v>1464.5055941137559</v>
      </c>
      <c r="P11" s="14">
        <f t="shared" si="1"/>
        <v>568.82368971512358</v>
      </c>
    </row>
    <row r="12" spans="1:16" s="4" customFormat="1" ht="11.25" customHeight="1" x14ac:dyDescent="0.2">
      <c r="A12" s="7">
        <v>13117</v>
      </c>
      <c r="B12" s="6" t="s">
        <v>19</v>
      </c>
      <c r="C12" s="8">
        <v>0</v>
      </c>
      <c r="D12" s="8">
        <v>0</v>
      </c>
      <c r="E12" s="8">
        <v>52.18</v>
      </c>
      <c r="F12" s="8">
        <v>52.18</v>
      </c>
      <c r="G12" s="8">
        <v>206.29758688455104</v>
      </c>
      <c r="H12" s="8">
        <v>208.43026160563892</v>
      </c>
      <c r="I12" s="8">
        <v>974.64833503371506</v>
      </c>
      <c r="J12" s="8">
        <v>250.95929947615295</v>
      </c>
      <c r="K12" s="8">
        <v>703.41041337163631</v>
      </c>
      <c r="L12" s="8">
        <v>395.33703810859987</v>
      </c>
      <c r="M12" s="8">
        <v>9.3116165454545499E-2</v>
      </c>
      <c r="N12" s="8">
        <v>9.3116165454545499E-2</v>
      </c>
      <c r="O12" s="8">
        <f t="shared" si="0"/>
        <v>1936.6294514553572</v>
      </c>
      <c r="P12" s="8">
        <f t="shared" si="1"/>
        <v>906.99971535584621</v>
      </c>
    </row>
    <row r="13" spans="1:16" s="4" customFormat="1" ht="11.25" customHeight="1" x14ac:dyDescent="0.2">
      <c r="A13" s="10">
        <v>13121</v>
      </c>
      <c r="B13" s="13" t="s">
        <v>20</v>
      </c>
      <c r="C13" s="14">
        <v>0</v>
      </c>
      <c r="D13" s="14">
        <v>0</v>
      </c>
      <c r="E13" s="14">
        <v>490.50960000000009</v>
      </c>
      <c r="F13" s="14">
        <v>490.50960000000009</v>
      </c>
      <c r="G13" s="14">
        <v>1571.0920758723064</v>
      </c>
      <c r="H13" s="14">
        <v>1610.4718919615655</v>
      </c>
      <c r="I13" s="14">
        <v>14648.509318479868</v>
      </c>
      <c r="J13" s="14">
        <v>3033.9961078384026</v>
      </c>
      <c r="K13" s="14">
        <v>4542.9166074620925</v>
      </c>
      <c r="L13" s="14">
        <v>2353.3514393488454</v>
      </c>
      <c r="M13" s="14">
        <v>5.1911819927272704</v>
      </c>
      <c r="N13" s="14">
        <v>5.1911819927272704</v>
      </c>
      <c r="O13" s="14">
        <f t="shared" si="0"/>
        <v>21258.218783806991</v>
      </c>
      <c r="P13" s="14">
        <f t="shared" si="1"/>
        <v>7493.5202211415408</v>
      </c>
    </row>
    <row r="14" spans="1:16" s="4" customFormat="1" ht="11.25" customHeight="1" x14ac:dyDescent="0.2">
      <c r="A14" s="7">
        <v>13135</v>
      </c>
      <c r="B14" s="6" t="s">
        <v>21</v>
      </c>
      <c r="C14" s="8">
        <v>0</v>
      </c>
      <c r="D14" s="8">
        <v>0</v>
      </c>
      <c r="E14" s="8">
        <v>0.31</v>
      </c>
      <c r="F14" s="8">
        <v>0.31</v>
      </c>
      <c r="G14" s="8">
        <v>1026.6738896676227</v>
      </c>
      <c r="H14" s="8">
        <v>1042.5919524528128</v>
      </c>
      <c r="I14" s="8">
        <v>8270.2984348639984</v>
      </c>
      <c r="J14" s="8">
        <v>1888.3199214757672</v>
      </c>
      <c r="K14" s="8">
        <v>3377.8805081962673</v>
      </c>
      <c r="L14" s="8">
        <v>1871.1155190729803</v>
      </c>
      <c r="M14" s="8">
        <v>0.32737302000000001</v>
      </c>
      <c r="N14" s="8">
        <v>0.32737302000000001</v>
      </c>
      <c r="O14" s="8">
        <f t="shared" si="0"/>
        <v>12675.490205747888</v>
      </c>
      <c r="P14" s="8">
        <f t="shared" si="1"/>
        <v>4802.6647660215604</v>
      </c>
    </row>
    <row r="15" spans="1:16" s="4" customFormat="1" ht="11.25" customHeight="1" x14ac:dyDescent="0.2">
      <c r="A15" s="10">
        <v>13151</v>
      </c>
      <c r="B15" s="13" t="s">
        <v>22</v>
      </c>
      <c r="C15" s="14">
        <v>0</v>
      </c>
      <c r="D15" s="14">
        <v>0</v>
      </c>
      <c r="E15" s="14">
        <v>1627.5980000000004</v>
      </c>
      <c r="F15" s="14">
        <v>1627.5980000000004</v>
      </c>
      <c r="G15" s="14">
        <v>204.48054864489063</v>
      </c>
      <c r="H15" s="14">
        <v>206.75182488757576</v>
      </c>
      <c r="I15" s="14">
        <v>1488.3082232296524</v>
      </c>
      <c r="J15" s="14">
        <v>360.75234894553944</v>
      </c>
      <c r="K15" s="14">
        <v>992.27175434643891</v>
      </c>
      <c r="L15" s="14">
        <v>452.14806642860879</v>
      </c>
      <c r="M15" s="14">
        <v>3.9632861681818201</v>
      </c>
      <c r="N15" s="14">
        <v>3.9632861681818201</v>
      </c>
      <c r="O15" s="14">
        <f t="shared" si="0"/>
        <v>4316.621812389164</v>
      </c>
      <c r="P15" s="14">
        <f t="shared" si="1"/>
        <v>2651.2135264299059</v>
      </c>
    </row>
    <row r="16" spans="1:16" s="4" customFormat="1" ht="11.25" customHeight="1" x14ac:dyDescent="0.2">
      <c r="A16" s="7">
        <v>13217</v>
      </c>
      <c r="B16" s="6" t="s">
        <v>23</v>
      </c>
      <c r="C16" s="8">
        <v>0</v>
      </c>
      <c r="D16" s="8">
        <v>0</v>
      </c>
      <c r="E16" s="8">
        <v>31.356999999999999</v>
      </c>
      <c r="F16" s="8">
        <v>31.356999999999999</v>
      </c>
      <c r="G16" s="8">
        <v>97.375342015506746</v>
      </c>
      <c r="H16" s="8">
        <v>98.275544036420754</v>
      </c>
      <c r="I16" s="8">
        <v>2317.2982519764546</v>
      </c>
      <c r="J16" s="8">
        <v>645.64310412004079</v>
      </c>
      <c r="K16" s="8">
        <v>407.18462166626426</v>
      </c>
      <c r="L16" s="8">
        <v>192.50913477121921</v>
      </c>
      <c r="M16" s="8">
        <v>17.481226711818199</v>
      </c>
      <c r="N16" s="8">
        <v>17.481226711818199</v>
      </c>
      <c r="O16" s="8">
        <f t="shared" si="0"/>
        <v>2870.6964423700438</v>
      </c>
      <c r="P16" s="8">
        <f t="shared" si="1"/>
        <v>985.26600963949898</v>
      </c>
    </row>
    <row r="17" spans="1:16" s="4" customFormat="1" ht="11.25" customHeight="1" x14ac:dyDescent="0.2">
      <c r="A17" s="10">
        <v>13223</v>
      </c>
      <c r="B17" s="13" t="s">
        <v>24</v>
      </c>
      <c r="C17" s="14">
        <v>0</v>
      </c>
      <c r="D17" s="14">
        <v>0</v>
      </c>
      <c r="E17" s="14">
        <v>0</v>
      </c>
      <c r="F17" s="14">
        <v>0</v>
      </c>
      <c r="G17" s="14">
        <v>137.44850067649668</v>
      </c>
      <c r="H17" s="14">
        <v>138.31807874382298</v>
      </c>
      <c r="I17" s="14">
        <v>548.637305019275</v>
      </c>
      <c r="J17" s="14">
        <v>131.835575014227</v>
      </c>
      <c r="K17" s="14">
        <v>554.6821894178388</v>
      </c>
      <c r="L17" s="14">
        <v>253.54124588003452</v>
      </c>
      <c r="M17" s="14">
        <v>9.4298908454545405</v>
      </c>
      <c r="N17" s="14">
        <v>9.4298908454545405</v>
      </c>
      <c r="O17" s="14">
        <f t="shared" si="0"/>
        <v>1250.1978859590652</v>
      </c>
      <c r="P17" s="14">
        <f t="shared" si="1"/>
        <v>533.12479048353907</v>
      </c>
    </row>
    <row r="18" spans="1:16" s="4" customFormat="1" ht="11.25" customHeight="1" x14ac:dyDescent="0.2">
      <c r="A18" s="7">
        <v>13247</v>
      </c>
      <c r="B18" s="6" t="s">
        <v>25</v>
      </c>
      <c r="C18" s="8">
        <v>0</v>
      </c>
      <c r="D18" s="8">
        <v>0</v>
      </c>
      <c r="E18" s="8">
        <v>55.606999999999999</v>
      </c>
      <c r="F18" s="8">
        <v>55.606999999999999</v>
      </c>
      <c r="G18" s="8">
        <v>105.87355266055862</v>
      </c>
      <c r="H18" s="8">
        <v>107.36803410779655</v>
      </c>
      <c r="I18" s="8">
        <v>850.35426906624537</v>
      </c>
      <c r="J18" s="8">
        <v>198.12654006895212</v>
      </c>
      <c r="K18" s="8">
        <v>289.53200256350033</v>
      </c>
      <c r="L18" s="8">
        <v>150.28824072753793</v>
      </c>
      <c r="M18" s="8">
        <v>6.5285999999999997E-2</v>
      </c>
      <c r="N18" s="8">
        <v>6.5285999999999997E-2</v>
      </c>
      <c r="O18" s="8">
        <f t="shared" si="0"/>
        <v>1301.4321102903043</v>
      </c>
      <c r="P18" s="8">
        <f t="shared" si="1"/>
        <v>511.45510090428661</v>
      </c>
    </row>
    <row r="19" spans="1:16" s="4" customFormat="1" ht="11.25" customHeight="1" x14ac:dyDescent="0.2">
      <c r="A19" s="11" t="s">
        <v>9</v>
      </c>
      <c r="B19" s="17"/>
      <c r="C19" s="18">
        <f>SUM(C4:C18)</f>
        <v>8811.5149999999994</v>
      </c>
      <c r="D19" s="18">
        <f t="shared" ref="D19:N19" si="2">SUM(D4:D18)</f>
        <v>9019.8675931999987</v>
      </c>
      <c r="E19" s="18">
        <f>SUM(E4:E18)</f>
        <v>3092.9539000000004</v>
      </c>
      <c r="F19" s="18">
        <f>SUM(F4:F18)</f>
        <v>3092.9539000000004</v>
      </c>
      <c r="G19" s="18">
        <f t="shared" si="2"/>
        <v>6497.7476078070149</v>
      </c>
      <c r="H19" s="18">
        <f t="shared" si="2"/>
        <v>6603.4448236706567</v>
      </c>
      <c r="I19" s="18">
        <v>58182</v>
      </c>
      <c r="J19" s="18">
        <v>12837</v>
      </c>
      <c r="K19" s="18">
        <f t="shared" si="2"/>
        <v>24901.1008106677</v>
      </c>
      <c r="L19" s="18">
        <f t="shared" si="2"/>
        <v>16828.528413259199</v>
      </c>
      <c r="M19" s="18">
        <f t="shared" si="2"/>
        <v>132.11560081090911</v>
      </c>
      <c r="N19" s="18">
        <f t="shared" si="2"/>
        <v>132.11560081090911</v>
      </c>
      <c r="O19" s="18">
        <f>SUM(O4:O18)</f>
        <v>101617.53720156483</v>
      </c>
      <c r="P19" s="18">
        <f>SUM(P4:P18)</f>
        <v>48514.408842991164</v>
      </c>
    </row>
    <row r="20" spans="1:16" s="4" customFormat="1" ht="11.25" customHeight="1" x14ac:dyDescent="0.2">
      <c r="B20" s="5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</row>
    <row r="21" spans="1:16" s="4" customFormat="1" ht="11.25" customHeight="1" x14ac:dyDescent="0.2">
      <c r="A21" s="4" t="s">
        <v>10</v>
      </c>
    </row>
    <row r="22" spans="1:16" s="4" customFormat="1" ht="11.25" customHeight="1" x14ac:dyDescent="0.2">
      <c r="A22" s="9" t="s">
        <v>2</v>
      </c>
      <c r="B22" s="9" t="s">
        <v>1</v>
      </c>
      <c r="C22" s="38" t="s">
        <v>3</v>
      </c>
      <c r="D22" s="38"/>
      <c r="E22" s="38" t="s">
        <v>4</v>
      </c>
      <c r="F22" s="38"/>
      <c r="G22" s="38" t="s">
        <v>5</v>
      </c>
      <c r="H22" s="38"/>
      <c r="I22" s="38" t="s">
        <v>6</v>
      </c>
      <c r="J22" s="38"/>
      <c r="K22" s="38" t="s">
        <v>7</v>
      </c>
      <c r="L22" s="38"/>
      <c r="M22" s="38" t="s">
        <v>8</v>
      </c>
      <c r="N22" s="38"/>
      <c r="O22" s="38" t="s">
        <v>9</v>
      </c>
      <c r="P22" s="38"/>
    </row>
    <row r="23" spans="1:16" s="4" customFormat="1" ht="11.25" customHeight="1" x14ac:dyDescent="0.2">
      <c r="A23" s="11"/>
      <c r="B23" s="11"/>
      <c r="C23" s="12">
        <v>2014</v>
      </c>
      <c r="D23" s="12">
        <v>2030</v>
      </c>
      <c r="E23" s="12">
        <v>2014</v>
      </c>
      <c r="F23" s="12">
        <v>2030</v>
      </c>
      <c r="G23" s="12">
        <v>2014</v>
      </c>
      <c r="H23" s="12">
        <v>2030</v>
      </c>
      <c r="I23" s="12">
        <v>2014</v>
      </c>
      <c r="J23" s="12">
        <v>2030</v>
      </c>
      <c r="K23" s="12">
        <v>2014</v>
      </c>
      <c r="L23" s="12">
        <v>2030</v>
      </c>
      <c r="M23" s="12">
        <v>2014</v>
      </c>
      <c r="N23" s="12">
        <v>2030</v>
      </c>
      <c r="O23" s="12">
        <v>2014</v>
      </c>
      <c r="P23" s="12">
        <v>2030</v>
      </c>
    </row>
    <row r="24" spans="1:16" s="4" customFormat="1" ht="11.25" customHeight="1" x14ac:dyDescent="0.2">
      <c r="A24" s="7">
        <v>13015</v>
      </c>
      <c r="B24" s="6" t="s">
        <v>11</v>
      </c>
      <c r="C24" s="15">
        <v>16.749225069380689</v>
      </c>
      <c r="D24" s="15">
        <v>17.171305541129083</v>
      </c>
      <c r="E24" s="15">
        <v>0.50724380535642499</v>
      </c>
      <c r="F24" s="15">
        <v>0.50724380535642499</v>
      </c>
      <c r="G24" s="15">
        <v>0.16457307619516046</v>
      </c>
      <c r="H24" s="15">
        <v>0.16688187676603086</v>
      </c>
      <c r="I24" s="15">
        <v>11.034937641682699</v>
      </c>
      <c r="J24" s="15">
        <v>2.9089268634166001</v>
      </c>
      <c r="K24" s="15">
        <v>2.6696280253594762</v>
      </c>
      <c r="L24" s="15">
        <v>1.2776794122221709</v>
      </c>
      <c r="M24" s="15">
        <v>8.177236363636365E-4</v>
      </c>
      <c r="N24" s="15">
        <v>8.177236363636365E-4</v>
      </c>
      <c r="O24" s="22">
        <f>SUM(C24,E24,G24,I24,K24,M24)</f>
        <v>31.126425341610812</v>
      </c>
      <c r="P24" s="22">
        <f>SUM(D24,F24,H24,J24,L24,N24)</f>
        <v>22.032855222526671</v>
      </c>
    </row>
    <row r="25" spans="1:16" s="4" customFormat="1" ht="11.25" customHeight="1" x14ac:dyDescent="0.2">
      <c r="A25" s="10">
        <v>13057</v>
      </c>
      <c r="B25" s="13" t="s">
        <v>12</v>
      </c>
      <c r="C25" s="16">
        <v>0</v>
      </c>
      <c r="D25" s="16">
        <v>0</v>
      </c>
      <c r="E25" s="16">
        <v>0.2706722671966702</v>
      </c>
      <c r="F25" s="16">
        <v>0.2706722671966702</v>
      </c>
      <c r="G25" s="16">
        <v>0.13639776084223265</v>
      </c>
      <c r="H25" s="16">
        <v>0.13979511257760585</v>
      </c>
      <c r="I25" s="16">
        <v>4.1543477033913101</v>
      </c>
      <c r="J25" s="16">
        <v>1.0021085662517899</v>
      </c>
      <c r="K25" s="16">
        <v>2.7225787743386221</v>
      </c>
      <c r="L25" s="16">
        <v>1.3935312448827057</v>
      </c>
      <c r="M25" s="16">
        <v>0</v>
      </c>
      <c r="N25" s="16">
        <v>0</v>
      </c>
      <c r="O25" s="23">
        <f t="shared" ref="O25:O38" si="3">SUM(C25,E25,G25,I25,K25,M25)</f>
        <v>7.283996505768835</v>
      </c>
      <c r="P25" s="23">
        <f t="shared" ref="P25:P38" si="4">SUM(D25,F25,H25,J25,L25,N25)</f>
        <v>2.8061071909087714</v>
      </c>
    </row>
    <row r="26" spans="1:16" s="4" customFormat="1" ht="11.25" customHeight="1" x14ac:dyDescent="0.2">
      <c r="A26" s="7">
        <v>13063</v>
      </c>
      <c r="B26" s="6" t="s">
        <v>13</v>
      </c>
      <c r="C26" s="15">
        <v>0</v>
      </c>
      <c r="D26" s="15">
        <v>0</v>
      </c>
      <c r="E26" s="15">
        <v>0.27745340787952261</v>
      </c>
      <c r="F26" s="15">
        <v>0.27745340787952261</v>
      </c>
      <c r="G26" s="15">
        <v>0.19268900002425507</v>
      </c>
      <c r="H26" s="15">
        <v>0.19919425126755297</v>
      </c>
      <c r="I26" s="15">
        <v>8.3901688610776208</v>
      </c>
      <c r="J26" s="15">
        <v>1.7832356628464501</v>
      </c>
      <c r="K26" s="15">
        <v>15.725702715617791</v>
      </c>
      <c r="L26" s="15">
        <v>17.779588059463933</v>
      </c>
      <c r="M26" s="15">
        <v>0</v>
      </c>
      <c r="N26" s="15">
        <v>0</v>
      </c>
      <c r="O26" s="22">
        <f t="shared" si="3"/>
        <v>24.586013984599191</v>
      </c>
      <c r="P26" s="22">
        <f t="shared" si="4"/>
        <v>20.03947138145746</v>
      </c>
    </row>
    <row r="27" spans="1:16" s="4" customFormat="1" ht="11.25" customHeight="1" x14ac:dyDescent="0.2">
      <c r="A27" s="10">
        <v>13067</v>
      </c>
      <c r="B27" s="13" t="s">
        <v>14</v>
      </c>
      <c r="C27" s="16">
        <v>1.4076441193990497</v>
      </c>
      <c r="D27" s="16">
        <v>1.6629907626580376</v>
      </c>
      <c r="E27" s="16">
        <v>0.73239471885416607</v>
      </c>
      <c r="F27" s="16">
        <v>0.73239471885416607</v>
      </c>
      <c r="G27" s="16">
        <v>0.72948786016384559</v>
      </c>
      <c r="H27" s="16">
        <v>0.75488386561363308</v>
      </c>
      <c r="I27" s="16">
        <v>26.233309504515699</v>
      </c>
      <c r="J27" s="16">
        <v>5.4893167877654401</v>
      </c>
      <c r="K27" s="16">
        <v>9.0538898018087917</v>
      </c>
      <c r="L27" s="16">
        <v>5.0528339525599124</v>
      </c>
      <c r="M27" s="16">
        <v>0</v>
      </c>
      <c r="N27" s="16">
        <v>0</v>
      </c>
      <c r="O27" s="23">
        <f t="shared" si="3"/>
        <v>38.15672600474155</v>
      </c>
      <c r="P27" s="23">
        <f t="shared" si="4"/>
        <v>13.69242008745119</v>
      </c>
    </row>
    <row r="28" spans="1:16" s="4" customFormat="1" ht="11.25" customHeight="1" x14ac:dyDescent="0.2">
      <c r="A28" s="7">
        <v>13077</v>
      </c>
      <c r="B28" s="6" t="s">
        <v>15</v>
      </c>
      <c r="C28" s="15">
        <v>4.93</v>
      </c>
      <c r="D28" s="15">
        <v>3.24</v>
      </c>
      <c r="E28" s="15">
        <v>7.8166215761811847E-2</v>
      </c>
      <c r="F28" s="15">
        <v>7.8166215761811847E-2</v>
      </c>
      <c r="G28" s="15">
        <v>0.13193154732006626</v>
      </c>
      <c r="H28" s="15">
        <v>0.1341461534745427</v>
      </c>
      <c r="I28" s="15">
        <v>2.2138352471952598</v>
      </c>
      <c r="J28" s="15">
        <v>0.54715269767062402</v>
      </c>
      <c r="K28" s="15">
        <v>1.8833247490931861</v>
      </c>
      <c r="L28" s="15">
        <v>0.9238741936125725</v>
      </c>
      <c r="M28" s="15">
        <v>7.435815000000001E-3</v>
      </c>
      <c r="N28" s="15">
        <v>7.435815000000001E-3</v>
      </c>
      <c r="O28" s="22">
        <f t="shared" si="3"/>
        <v>9.2446935743703218</v>
      </c>
      <c r="P28" s="22">
        <f t="shared" si="4"/>
        <v>4.9307750755195512</v>
      </c>
    </row>
    <row r="29" spans="1:16" s="4" customFormat="1" ht="11.25" customHeight="1" x14ac:dyDescent="0.2">
      <c r="A29" s="10">
        <v>13089</v>
      </c>
      <c r="B29" s="13" t="s">
        <v>16</v>
      </c>
      <c r="C29" s="16">
        <v>0</v>
      </c>
      <c r="D29" s="16">
        <v>0</v>
      </c>
      <c r="E29" s="16">
        <v>0.33358777031325743</v>
      </c>
      <c r="F29" s="16">
        <v>0.33358777031325743</v>
      </c>
      <c r="G29" s="16">
        <v>0.66834312037647992</v>
      </c>
      <c r="H29" s="16">
        <v>0.69149896482001993</v>
      </c>
      <c r="I29" s="16">
        <v>25.838979614182399</v>
      </c>
      <c r="J29" s="16">
        <v>5.2736743952531402</v>
      </c>
      <c r="K29" s="16">
        <v>7.0842393629664482</v>
      </c>
      <c r="L29" s="16">
        <v>4.0956274017597885</v>
      </c>
      <c r="M29" s="16">
        <v>0</v>
      </c>
      <c r="N29" s="16">
        <v>0</v>
      </c>
      <c r="O29" s="23">
        <f t="shared" si="3"/>
        <v>33.925149867838584</v>
      </c>
      <c r="P29" s="23">
        <f t="shared" si="4"/>
        <v>10.394388532146206</v>
      </c>
    </row>
    <row r="30" spans="1:16" s="4" customFormat="1" ht="11.25" customHeight="1" x14ac:dyDescent="0.2">
      <c r="A30" s="7">
        <v>13097</v>
      </c>
      <c r="B30" s="6" t="s">
        <v>17</v>
      </c>
      <c r="C30" s="15">
        <v>0</v>
      </c>
      <c r="D30" s="15">
        <v>0</v>
      </c>
      <c r="E30" s="15">
        <v>0</v>
      </c>
      <c r="F30" s="15">
        <v>0</v>
      </c>
      <c r="G30" s="15">
        <v>9.1943144816712605E-2</v>
      </c>
      <c r="H30" s="15">
        <v>9.4939878138763548E-2</v>
      </c>
      <c r="I30" s="15">
        <v>4.7564772557827499</v>
      </c>
      <c r="J30" s="15">
        <v>1.0030039538134601</v>
      </c>
      <c r="K30" s="15">
        <v>1.1722124075275788</v>
      </c>
      <c r="L30" s="15">
        <v>0.55835367117176082</v>
      </c>
      <c r="M30" s="15">
        <v>0</v>
      </c>
      <c r="N30" s="15">
        <v>0</v>
      </c>
      <c r="O30" s="22">
        <f t="shared" si="3"/>
        <v>6.0206328081270417</v>
      </c>
      <c r="P30" s="22">
        <f t="shared" si="4"/>
        <v>1.6562975031239846</v>
      </c>
    </row>
    <row r="31" spans="1:16" s="4" customFormat="1" ht="11.25" customHeight="1" x14ac:dyDescent="0.2">
      <c r="A31" s="10">
        <v>13113</v>
      </c>
      <c r="B31" s="13" t="s">
        <v>18</v>
      </c>
      <c r="C31" s="16">
        <v>0</v>
      </c>
      <c r="D31" s="16">
        <v>0</v>
      </c>
      <c r="E31" s="16">
        <v>2.0316836041696654E-2</v>
      </c>
      <c r="F31" s="16">
        <v>2.0316836041696654E-2</v>
      </c>
      <c r="G31" s="16">
        <v>9.8723199678809714E-2</v>
      </c>
      <c r="H31" s="16">
        <v>0.10185792990116654</v>
      </c>
      <c r="I31" s="16">
        <v>2.4190264663535501</v>
      </c>
      <c r="J31" s="16">
        <v>0.49511211131969302</v>
      </c>
      <c r="K31" s="16">
        <v>1.5270691176721174</v>
      </c>
      <c r="L31" s="16">
        <v>0.75431944007253304</v>
      </c>
      <c r="M31" s="16">
        <v>0</v>
      </c>
      <c r="N31" s="16">
        <v>0</v>
      </c>
      <c r="O31" s="23">
        <f t="shared" si="3"/>
        <v>4.0651356197461741</v>
      </c>
      <c r="P31" s="23">
        <f t="shared" si="4"/>
        <v>1.3716063173350892</v>
      </c>
    </row>
    <row r="32" spans="1:16" s="4" customFormat="1" ht="11.25" customHeight="1" x14ac:dyDescent="0.2">
      <c r="A32" s="7">
        <v>13117</v>
      </c>
      <c r="B32" s="6" t="s">
        <v>19</v>
      </c>
      <c r="C32" s="15">
        <v>0</v>
      </c>
      <c r="D32" s="15">
        <v>0</v>
      </c>
      <c r="E32" s="15">
        <v>0.13817249691261402</v>
      </c>
      <c r="F32" s="15">
        <v>0.13817249691261402</v>
      </c>
      <c r="G32" s="15">
        <v>0.1249904606765658</v>
      </c>
      <c r="H32" s="15">
        <v>0.12839840585286436</v>
      </c>
      <c r="I32" s="15">
        <v>2.8498489328471202</v>
      </c>
      <c r="J32" s="15">
        <v>0.733799121275301</v>
      </c>
      <c r="K32" s="15">
        <v>2.3008742227577548</v>
      </c>
      <c r="L32" s="15">
        <v>1.2671285444897975</v>
      </c>
      <c r="M32" s="15">
        <v>0</v>
      </c>
      <c r="N32" s="15">
        <v>0</v>
      </c>
      <c r="O32" s="22">
        <f t="shared" si="3"/>
        <v>5.4138861131940548</v>
      </c>
      <c r="P32" s="22">
        <f t="shared" si="4"/>
        <v>2.2674985685305771</v>
      </c>
    </row>
    <row r="33" spans="1:16" s="4" customFormat="1" ht="11.25" customHeight="1" x14ac:dyDescent="0.2">
      <c r="A33" s="10">
        <v>13121</v>
      </c>
      <c r="B33" s="13" t="s">
        <v>20</v>
      </c>
      <c r="C33" s="16">
        <v>0</v>
      </c>
      <c r="D33" s="16">
        <v>0</v>
      </c>
      <c r="E33" s="16">
        <v>1.3037761223590665</v>
      </c>
      <c r="F33" s="16">
        <v>1.3037761223590665</v>
      </c>
      <c r="G33" s="16">
        <v>1.409425829844926</v>
      </c>
      <c r="H33" s="16">
        <v>1.4744423613288278</v>
      </c>
      <c r="I33" s="16">
        <v>42.8318985920464</v>
      </c>
      <c r="J33" s="16">
        <v>8.8713336486502996</v>
      </c>
      <c r="K33" s="16">
        <v>14.182820330657089</v>
      </c>
      <c r="L33" s="16">
        <v>7.2338487406976553</v>
      </c>
      <c r="M33" s="16">
        <v>0</v>
      </c>
      <c r="N33" s="16">
        <v>0</v>
      </c>
      <c r="O33" s="23">
        <f t="shared" si="3"/>
        <v>59.727920874907483</v>
      </c>
      <c r="P33" s="23">
        <f t="shared" si="4"/>
        <v>18.88340087303585</v>
      </c>
    </row>
    <row r="34" spans="1:16" s="4" customFormat="1" ht="11.25" customHeight="1" x14ac:dyDescent="0.2">
      <c r="A34" s="7">
        <v>13135</v>
      </c>
      <c r="B34" s="6" t="s">
        <v>21</v>
      </c>
      <c r="C34" s="15">
        <v>0</v>
      </c>
      <c r="D34" s="15">
        <v>0</v>
      </c>
      <c r="E34" s="15">
        <v>8.3333333333299989E-4</v>
      </c>
      <c r="F34" s="15">
        <v>8.3333333333299989E-4</v>
      </c>
      <c r="G34" s="15">
        <v>0.71908042990187671</v>
      </c>
      <c r="H34" s="15">
        <v>0.74484820033713628</v>
      </c>
      <c r="I34" s="15">
        <v>24.182159166268999</v>
      </c>
      <c r="J34" s="15">
        <v>5.5214032791689096</v>
      </c>
      <c r="K34" s="15">
        <v>11.254661571140746</v>
      </c>
      <c r="L34" s="15">
        <v>6.2676349650465806</v>
      </c>
      <c r="M34" s="15">
        <v>0</v>
      </c>
      <c r="N34" s="15">
        <v>0</v>
      </c>
      <c r="O34" s="22">
        <f t="shared" si="3"/>
        <v>36.156734500644951</v>
      </c>
      <c r="P34" s="22">
        <f t="shared" si="4"/>
        <v>12.534719777885959</v>
      </c>
    </row>
    <row r="35" spans="1:16" s="4" customFormat="1" ht="11.25" customHeight="1" x14ac:dyDescent="0.2">
      <c r="A35" s="10">
        <v>13151</v>
      </c>
      <c r="B35" s="13" t="s">
        <v>22</v>
      </c>
      <c r="C35" s="16">
        <v>0</v>
      </c>
      <c r="D35" s="16">
        <v>0</v>
      </c>
      <c r="E35" s="16">
        <v>4.374753327510601</v>
      </c>
      <c r="F35" s="16">
        <v>4.374753327510601</v>
      </c>
      <c r="G35" s="16">
        <v>0.12941484294389211</v>
      </c>
      <c r="H35" s="16">
        <v>0.13314266651316869</v>
      </c>
      <c r="I35" s="16">
        <v>4.3517784304960596</v>
      </c>
      <c r="J35" s="16">
        <v>1.0548314296653201</v>
      </c>
      <c r="K35" s="16">
        <v>3.1438033589607133</v>
      </c>
      <c r="L35" s="16">
        <v>1.4156636424067468</v>
      </c>
      <c r="M35" s="16">
        <v>0</v>
      </c>
      <c r="N35" s="16">
        <v>0</v>
      </c>
      <c r="O35" s="23">
        <f t="shared" si="3"/>
        <v>11.999749959911266</v>
      </c>
      <c r="P35" s="23">
        <f t="shared" si="4"/>
        <v>6.9783910660958366</v>
      </c>
    </row>
    <row r="36" spans="1:16" s="4" customFormat="1" ht="11.25" customHeight="1" x14ac:dyDescent="0.2">
      <c r="A36" s="7">
        <v>13217</v>
      </c>
      <c r="B36" s="6" t="s">
        <v>23</v>
      </c>
      <c r="C36" s="15">
        <v>0</v>
      </c>
      <c r="D36" s="15">
        <v>0</v>
      </c>
      <c r="E36" s="15">
        <v>8.3448735581246741E-2</v>
      </c>
      <c r="F36" s="15">
        <v>8.3448735581246741E-2</v>
      </c>
      <c r="G36" s="15">
        <v>9.837995032647523E-2</v>
      </c>
      <c r="H36" s="15">
        <v>9.9822425263561623E-2</v>
      </c>
      <c r="I36" s="15">
        <v>6.7757258829720897</v>
      </c>
      <c r="J36" s="15">
        <v>1.8878453336843299</v>
      </c>
      <c r="K36" s="15">
        <v>1.3268384734926988</v>
      </c>
      <c r="L36" s="15">
        <v>0.61487484481791577</v>
      </c>
      <c r="M36" s="15">
        <v>0</v>
      </c>
      <c r="N36" s="15">
        <v>0</v>
      </c>
      <c r="O36" s="22">
        <f t="shared" si="3"/>
        <v>8.2843930423725105</v>
      </c>
      <c r="P36" s="22">
        <f t="shared" si="4"/>
        <v>2.685991339347054</v>
      </c>
    </row>
    <row r="37" spans="1:16" s="4" customFormat="1" ht="11.25" customHeight="1" x14ac:dyDescent="0.2">
      <c r="A37" s="10">
        <v>13223</v>
      </c>
      <c r="B37" s="13" t="s">
        <v>24</v>
      </c>
      <c r="C37" s="16">
        <v>0</v>
      </c>
      <c r="D37" s="16">
        <v>0</v>
      </c>
      <c r="E37" s="16">
        <v>0</v>
      </c>
      <c r="F37" s="16">
        <v>0</v>
      </c>
      <c r="G37" s="16">
        <v>8.2901517325802171E-2</v>
      </c>
      <c r="H37" s="16">
        <v>8.4199885039139305E-2</v>
      </c>
      <c r="I37" s="16">
        <v>1.6042026462551899</v>
      </c>
      <c r="J37" s="16">
        <v>0.38548413746850002</v>
      </c>
      <c r="K37" s="16">
        <v>1.7035219912929218</v>
      </c>
      <c r="L37" s="16">
        <v>0.77355591536718982</v>
      </c>
      <c r="M37" s="16">
        <v>0</v>
      </c>
      <c r="N37" s="16">
        <v>0</v>
      </c>
      <c r="O37" s="23">
        <f t="shared" si="3"/>
        <v>3.3906261548739138</v>
      </c>
      <c r="P37" s="23">
        <f t="shared" si="4"/>
        <v>1.2432399378748291</v>
      </c>
    </row>
    <row r="38" spans="1:16" s="4" customFormat="1" ht="11.25" customHeight="1" x14ac:dyDescent="0.2">
      <c r="A38" s="7">
        <v>13247</v>
      </c>
      <c r="B38" s="6" t="s">
        <v>25</v>
      </c>
      <c r="C38" s="15">
        <v>0</v>
      </c>
      <c r="D38" s="15">
        <v>0</v>
      </c>
      <c r="E38" s="15">
        <v>0.14843237616593993</v>
      </c>
      <c r="F38" s="15">
        <v>0.14843237616593993</v>
      </c>
      <c r="G38" s="15">
        <v>9.5958147502886726E-2</v>
      </c>
      <c r="H38" s="15">
        <v>9.841157373551937E-2</v>
      </c>
      <c r="I38" s="15">
        <v>2.4864159914217701</v>
      </c>
      <c r="J38" s="15">
        <v>0.57931736862266703</v>
      </c>
      <c r="K38" s="15">
        <v>0.94223287107736076</v>
      </c>
      <c r="L38" s="15">
        <v>0.48425022044021032</v>
      </c>
      <c r="M38" s="15">
        <v>0</v>
      </c>
      <c r="N38" s="15">
        <v>0</v>
      </c>
      <c r="O38" s="22">
        <f t="shared" si="3"/>
        <v>3.6730393861679573</v>
      </c>
      <c r="P38" s="22">
        <f t="shared" si="4"/>
        <v>1.3104115389643367</v>
      </c>
    </row>
    <row r="39" spans="1:16" s="4" customFormat="1" ht="11.25" customHeight="1" x14ac:dyDescent="0.2">
      <c r="A39" s="11" t="s">
        <v>9</v>
      </c>
      <c r="B39" s="17"/>
      <c r="C39" s="19">
        <f>SUM(C24:C38)</f>
        <v>23.086869188779737</v>
      </c>
      <c r="D39" s="19">
        <f t="shared" ref="D39" si="5">SUM(D24:D38)</f>
        <v>22.074296303787122</v>
      </c>
      <c r="E39" s="19">
        <f>SUM(E24:E38)</f>
        <v>8.2692514132663515</v>
      </c>
      <c r="F39" s="19">
        <f>SUM(F24:F38)</f>
        <v>8.2692514132663515</v>
      </c>
      <c r="G39" s="19">
        <f t="shared" ref="G39" si="6">SUM(G24:G38)</f>
        <v>4.8742398879399866</v>
      </c>
      <c r="H39" s="19">
        <f t="shared" ref="H39:N39" si="7">SUM(H24:H38)</f>
        <v>5.0464635506295332</v>
      </c>
      <c r="I39" s="19">
        <v>170.12</v>
      </c>
      <c r="J39" s="19">
        <v>37.54</v>
      </c>
      <c r="K39" s="19">
        <f t="shared" si="7"/>
        <v>76.693397773763294</v>
      </c>
      <c r="L39" s="19">
        <f t="shared" si="7"/>
        <v>49.892764249011478</v>
      </c>
      <c r="M39" s="19">
        <f t="shared" si="7"/>
        <v>8.2535386363636366E-3</v>
      </c>
      <c r="N39" s="19">
        <f t="shared" si="7"/>
        <v>8.2535386363636366E-3</v>
      </c>
      <c r="O39" s="24">
        <f t="shared" ref="O39" si="8">SUM(O24:O38)</f>
        <v>283.05512373887461</v>
      </c>
      <c r="P39" s="24">
        <f t="shared" ref="P39" si="9">SUM(P24:P38)</f>
        <v>122.82757441220335</v>
      </c>
    </row>
    <row r="40" spans="1:16" x14ac:dyDescent="0.25">
      <c r="I40"/>
      <c r="J40"/>
    </row>
    <row r="41" spans="1:16" x14ac:dyDescent="0.25">
      <c r="A41" t="s">
        <v>53</v>
      </c>
      <c r="I41"/>
      <c r="J41"/>
    </row>
    <row r="42" spans="1:16" x14ac:dyDescent="0.25">
      <c r="I42"/>
      <c r="J42"/>
    </row>
    <row r="43" spans="1:16" x14ac:dyDescent="0.25">
      <c r="I43"/>
      <c r="J43"/>
    </row>
    <row r="44" spans="1:16" ht="15" customHeight="1" x14ac:dyDescent="0.25">
      <c r="I44"/>
      <c r="J44"/>
    </row>
    <row r="45" spans="1:16" ht="15" customHeight="1" x14ac:dyDescent="0.25">
      <c r="I45"/>
      <c r="J45"/>
    </row>
    <row r="46" spans="1:16" ht="15" customHeight="1" x14ac:dyDescent="0.25">
      <c r="I46"/>
      <c r="J46"/>
    </row>
    <row r="47" spans="1:16" ht="15" customHeight="1" x14ac:dyDescent="0.25">
      <c r="I47"/>
      <c r="J47"/>
    </row>
    <row r="48" spans="1:16" ht="15" customHeight="1" x14ac:dyDescent="0.25">
      <c r="I48"/>
      <c r="J48"/>
    </row>
    <row r="49" spans="9:10" ht="15" customHeight="1" x14ac:dyDescent="0.25">
      <c r="I49"/>
      <c r="J49"/>
    </row>
    <row r="50" spans="9:10" ht="15" customHeight="1" x14ac:dyDescent="0.25">
      <c r="I50"/>
      <c r="J50"/>
    </row>
    <row r="51" spans="9:10" ht="15" customHeight="1" x14ac:dyDescent="0.25">
      <c r="I51"/>
      <c r="J51"/>
    </row>
    <row r="52" spans="9:10" ht="15" customHeight="1" x14ac:dyDescent="0.25">
      <c r="I52"/>
      <c r="J52"/>
    </row>
    <row r="53" spans="9:10" ht="15" customHeight="1" x14ac:dyDescent="0.25">
      <c r="I53"/>
      <c r="J53"/>
    </row>
    <row r="54" spans="9:10" ht="15" customHeight="1" x14ac:dyDescent="0.25">
      <c r="I54"/>
      <c r="J54"/>
    </row>
    <row r="55" spans="9:10" ht="15" customHeight="1" x14ac:dyDescent="0.25">
      <c r="I55"/>
      <c r="J55"/>
    </row>
    <row r="56" spans="9:10" ht="15" customHeight="1" x14ac:dyDescent="0.25">
      <c r="I56"/>
      <c r="J56"/>
    </row>
    <row r="57" spans="9:10" ht="15" customHeight="1" x14ac:dyDescent="0.25">
      <c r="I57"/>
      <c r="J57"/>
    </row>
    <row r="58" spans="9:10" ht="15" customHeight="1" x14ac:dyDescent="0.25">
      <c r="I58"/>
      <c r="J58"/>
    </row>
    <row r="59" spans="9:10" ht="15" customHeight="1" x14ac:dyDescent="0.25">
      <c r="I59"/>
      <c r="J59"/>
    </row>
    <row r="60" spans="9:10" ht="15" customHeight="1" x14ac:dyDescent="0.25">
      <c r="I60"/>
      <c r="J60"/>
    </row>
    <row r="61" spans="9:10" ht="15" customHeight="1" x14ac:dyDescent="0.25">
      <c r="I61"/>
      <c r="J61"/>
    </row>
    <row r="62" spans="9:10" ht="15" customHeight="1" x14ac:dyDescent="0.25">
      <c r="I62"/>
      <c r="J62"/>
    </row>
    <row r="63" spans="9:10" ht="15" customHeight="1" x14ac:dyDescent="0.25">
      <c r="I63"/>
      <c r="J63"/>
    </row>
    <row r="64" spans="9:10" ht="15" customHeight="1" x14ac:dyDescent="0.25">
      <c r="I64"/>
      <c r="J64"/>
    </row>
    <row r="65" spans="9:10" ht="15" customHeight="1" x14ac:dyDescent="0.25">
      <c r="I65"/>
      <c r="J65"/>
    </row>
    <row r="66" spans="9:10" ht="15" customHeight="1" x14ac:dyDescent="0.25">
      <c r="I66"/>
      <c r="J66"/>
    </row>
    <row r="67" spans="9:10" ht="15" customHeight="1" x14ac:dyDescent="0.25">
      <c r="I67"/>
      <c r="J67"/>
    </row>
  </sheetData>
  <mergeCells count="14">
    <mergeCell ref="O2:P2"/>
    <mergeCell ref="C22:D22"/>
    <mergeCell ref="E22:F22"/>
    <mergeCell ref="G22:H22"/>
    <mergeCell ref="I22:J22"/>
    <mergeCell ref="K22:L22"/>
    <mergeCell ref="M22:N22"/>
    <mergeCell ref="O22:P22"/>
    <mergeCell ref="C2:D2"/>
    <mergeCell ref="E2:F2"/>
    <mergeCell ref="G2:H2"/>
    <mergeCell ref="I2:J2"/>
    <mergeCell ref="K2:L2"/>
    <mergeCell ref="M2:N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7"/>
  <sheetViews>
    <sheetView topLeftCell="A19" workbookViewId="0">
      <selection activeCell="F42" sqref="F42"/>
    </sheetView>
  </sheetViews>
  <sheetFormatPr defaultRowHeight="15" x14ac:dyDescent="0.25"/>
  <cols>
    <col min="1" max="1" width="9.5703125" customWidth="1"/>
    <col min="2" max="2" width="6.7109375" bestFit="1" customWidth="1"/>
    <col min="3" max="4" width="5.5703125" bestFit="1" customWidth="1"/>
    <col min="5" max="6" width="6.140625" bestFit="1" customWidth="1"/>
    <col min="7" max="7" width="8.42578125" bestFit="1" customWidth="1"/>
    <col min="8" max="8" width="7.28515625" bestFit="1" customWidth="1"/>
    <col min="9" max="10" width="5.5703125" style="2" bestFit="1" customWidth="1"/>
    <col min="11" max="12" width="7.28515625" bestFit="1" customWidth="1"/>
    <col min="13" max="14" width="5.5703125" bestFit="1" customWidth="1"/>
    <col min="15" max="16" width="7.28515625" bestFit="1" customWidth="1"/>
  </cols>
  <sheetData>
    <row r="1" spans="1:16" s="4" customFormat="1" ht="12" x14ac:dyDescent="0.2">
      <c r="A1" s="4" t="s">
        <v>0</v>
      </c>
    </row>
    <row r="2" spans="1:16" s="10" customFormat="1" ht="11.25" customHeight="1" x14ac:dyDescent="0.2">
      <c r="A2" s="9" t="s">
        <v>1</v>
      </c>
      <c r="B2" s="9" t="s">
        <v>2</v>
      </c>
      <c r="C2" s="38" t="s">
        <v>3</v>
      </c>
      <c r="D2" s="38"/>
      <c r="E2" s="38" t="s">
        <v>4</v>
      </c>
      <c r="F2" s="38"/>
      <c r="G2" s="38" t="s">
        <v>5</v>
      </c>
      <c r="H2" s="38"/>
      <c r="I2" s="38" t="s">
        <v>6</v>
      </c>
      <c r="J2" s="38"/>
      <c r="K2" s="38" t="s">
        <v>7</v>
      </c>
      <c r="L2" s="38"/>
      <c r="M2" s="38" t="s">
        <v>8</v>
      </c>
      <c r="N2" s="38"/>
      <c r="O2" s="38" t="s">
        <v>9</v>
      </c>
      <c r="P2" s="38"/>
    </row>
    <row r="3" spans="1:16" s="10" customFormat="1" ht="11.25" customHeight="1" x14ac:dyDescent="0.2">
      <c r="A3" s="11"/>
      <c r="B3" s="11"/>
      <c r="C3" s="12">
        <v>2014</v>
      </c>
      <c r="D3" s="12">
        <v>2030</v>
      </c>
      <c r="E3" s="12">
        <v>2014</v>
      </c>
      <c r="F3" s="12">
        <v>2030</v>
      </c>
      <c r="G3" s="12">
        <v>2014</v>
      </c>
      <c r="H3" s="12">
        <v>2030</v>
      </c>
      <c r="I3" s="12">
        <v>2014</v>
      </c>
      <c r="J3" s="12">
        <v>2030</v>
      </c>
      <c r="K3" s="12">
        <v>2014</v>
      </c>
      <c r="L3" s="12">
        <v>2030</v>
      </c>
      <c r="M3" s="12">
        <v>2014</v>
      </c>
      <c r="N3" s="12">
        <v>2030</v>
      </c>
      <c r="O3" s="12">
        <v>2014</v>
      </c>
      <c r="P3" s="12">
        <v>2030</v>
      </c>
    </row>
    <row r="4" spans="1:16" s="4" customFormat="1" ht="11.25" customHeight="1" x14ac:dyDescent="0.2">
      <c r="A4" s="6" t="s">
        <v>11</v>
      </c>
      <c r="B4" s="7">
        <v>13015</v>
      </c>
      <c r="C4" s="8">
        <v>194.524</v>
      </c>
      <c r="D4" s="8">
        <v>199.40404040000001</v>
      </c>
      <c r="E4" s="8">
        <v>150.92819999999995</v>
      </c>
      <c r="F4" s="8">
        <v>150.92819999999995</v>
      </c>
      <c r="G4" s="8">
        <v>1340.9461803945007</v>
      </c>
      <c r="H4" s="8">
        <v>1196.6859159156188</v>
      </c>
      <c r="I4" s="31">
        <v>1360.0778741953063</v>
      </c>
      <c r="J4" s="31">
        <v>519.84</v>
      </c>
      <c r="K4" s="8">
        <v>455.62750621164577</v>
      </c>
      <c r="L4" s="8">
        <v>302.65108292380052</v>
      </c>
      <c r="M4" s="8">
        <v>58.868770500000004</v>
      </c>
      <c r="N4" s="8">
        <v>58.868770500000004</v>
      </c>
      <c r="O4" s="8">
        <f>SUM(C4,E4,G4,I4,K4,M4)</f>
        <v>3560.9725313014528</v>
      </c>
      <c r="P4" s="8">
        <f>SUM(D4,F4,H4,J4,L4,N4)</f>
        <v>2428.3780097394197</v>
      </c>
    </row>
    <row r="5" spans="1:16" s="10" customFormat="1" ht="11.25" customHeight="1" x14ac:dyDescent="0.2">
      <c r="A5" s="13" t="s">
        <v>12</v>
      </c>
      <c r="B5" s="10">
        <v>13057</v>
      </c>
      <c r="C5" s="14">
        <v>0</v>
      </c>
      <c r="D5" s="14">
        <v>0</v>
      </c>
      <c r="E5" s="14">
        <v>37.532499999999999</v>
      </c>
      <c r="F5" s="14">
        <v>37.532499999999999</v>
      </c>
      <c r="G5" s="14">
        <v>1778.0703626699053</v>
      </c>
      <c r="H5" s="14">
        <v>1722.1072512051558</v>
      </c>
      <c r="I5" s="32">
        <v>883.57094251040371</v>
      </c>
      <c r="J5" s="32">
        <v>422.51036286217573</v>
      </c>
      <c r="K5" s="14">
        <v>884.35688153709634</v>
      </c>
      <c r="L5" s="14">
        <v>721.02559447128021</v>
      </c>
      <c r="M5" s="14">
        <v>28.856491499999997</v>
      </c>
      <c r="N5" s="14">
        <v>28.856491499999997</v>
      </c>
      <c r="O5" s="14">
        <f t="shared" ref="O5:O18" si="0">SUM(C5,E5,G5,I5,K5,M5)</f>
        <v>3612.3871782174056</v>
      </c>
      <c r="P5" s="14">
        <f t="shared" ref="P5:P18" si="1">SUM(D5,F5,H5,J5,L5,N5)</f>
        <v>2932.0322000386122</v>
      </c>
    </row>
    <row r="6" spans="1:16" s="4" customFormat="1" ht="11.25" customHeight="1" x14ac:dyDescent="0.2">
      <c r="A6" s="6" t="s">
        <v>13</v>
      </c>
      <c r="B6" s="7">
        <v>13063</v>
      </c>
      <c r="C6" s="8">
        <v>0</v>
      </c>
      <c r="D6" s="8">
        <v>0</v>
      </c>
      <c r="E6" s="8">
        <v>212.86450000000002</v>
      </c>
      <c r="F6" s="8">
        <v>212.86450000000002</v>
      </c>
      <c r="G6" s="8">
        <v>2413.0111417336857</v>
      </c>
      <c r="H6" s="8">
        <v>2346.4106817950387</v>
      </c>
      <c r="I6" s="31">
        <v>1307.2993527905403</v>
      </c>
      <c r="J6" s="31">
        <v>486.51651517741755</v>
      </c>
      <c r="K6" s="8">
        <v>1096.5101004520666</v>
      </c>
      <c r="L6" s="8">
        <v>1282.6939650898623</v>
      </c>
      <c r="M6" s="8">
        <v>2.0474559999999999</v>
      </c>
      <c r="N6" s="8">
        <v>2.0474559999999999</v>
      </c>
      <c r="O6" s="8">
        <f t="shared" si="0"/>
        <v>5031.7325509762932</v>
      </c>
      <c r="P6" s="8">
        <f t="shared" si="1"/>
        <v>4330.5331180623189</v>
      </c>
    </row>
    <row r="7" spans="1:16" s="4" customFormat="1" ht="11.25" customHeight="1" x14ac:dyDescent="0.2">
      <c r="A7" s="13" t="s">
        <v>14</v>
      </c>
      <c r="B7" s="10">
        <v>13067</v>
      </c>
      <c r="C7" s="14">
        <v>124.74900000000004</v>
      </c>
      <c r="D7" s="14">
        <v>147.37704910000005</v>
      </c>
      <c r="E7" s="14">
        <v>366.82929999999999</v>
      </c>
      <c r="F7" s="14">
        <v>366.82929999999999</v>
      </c>
      <c r="G7" s="14">
        <v>6532.2210972203429</v>
      </c>
      <c r="H7" s="14">
        <v>6271.5791157568956</v>
      </c>
      <c r="I7" s="32">
        <v>4267.3338209587464</v>
      </c>
      <c r="J7" s="32">
        <v>1577.5224816581676</v>
      </c>
      <c r="K7" s="14">
        <v>2771.6718690305588</v>
      </c>
      <c r="L7" s="14">
        <v>2681.7465157888673</v>
      </c>
      <c r="M7" s="14">
        <v>9.0414999999999992E-3</v>
      </c>
      <c r="N7" s="14">
        <v>9.0414999999999992E-3</v>
      </c>
      <c r="O7" s="14">
        <f t="shared" si="0"/>
        <v>14062.814128709648</v>
      </c>
      <c r="P7" s="14">
        <f t="shared" si="1"/>
        <v>11045.063503803929</v>
      </c>
    </row>
    <row r="8" spans="1:16" s="4" customFormat="1" ht="11.25" customHeight="1" x14ac:dyDescent="0.2">
      <c r="A8" s="6" t="s">
        <v>15</v>
      </c>
      <c r="B8" s="7">
        <v>13077</v>
      </c>
      <c r="C8" s="8">
        <v>10</v>
      </c>
      <c r="D8" s="8">
        <v>5.9051159999999996</v>
      </c>
      <c r="E8" s="8">
        <v>80.162999999999982</v>
      </c>
      <c r="F8" s="8">
        <v>80.162999999999982</v>
      </c>
      <c r="G8" s="8">
        <v>1263.0503008320782</v>
      </c>
      <c r="H8" s="8">
        <v>1220.2521530109611</v>
      </c>
      <c r="I8" s="31">
        <v>501.49122827479323</v>
      </c>
      <c r="J8" s="31">
        <v>242.81693875881396</v>
      </c>
      <c r="K8" s="8">
        <v>319.80405205249883</v>
      </c>
      <c r="L8" s="8">
        <v>312.2631206075414</v>
      </c>
      <c r="M8" s="8">
        <v>91.303525250000007</v>
      </c>
      <c r="N8" s="8">
        <v>91.303525250000007</v>
      </c>
      <c r="O8" s="8">
        <f t="shared" si="0"/>
        <v>2265.8121064093702</v>
      </c>
      <c r="P8" s="8">
        <f t="shared" si="1"/>
        <v>1952.7038536273162</v>
      </c>
    </row>
    <row r="9" spans="1:16" s="4" customFormat="1" ht="11.25" customHeight="1" x14ac:dyDescent="0.2">
      <c r="A9" s="13" t="s">
        <v>16</v>
      </c>
      <c r="B9" s="10">
        <v>13089</v>
      </c>
      <c r="C9" s="14">
        <v>0</v>
      </c>
      <c r="D9" s="14">
        <v>0</v>
      </c>
      <c r="E9" s="14">
        <v>1276.8240000000001</v>
      </c>
      <c r="F9" s="14">
        <v>1276.8240000000001</v>
      </c>
      <c r="G9" s="14">
        <v>6679.2907605620931</v>
      </c>
      <c r="H9" s="14">
        <v>6331.1587833665435</v>
      </c>
      <c r="I9" s="32">
        <v>3777.7077761511496</v>
      </c>
      <c r="J9" s="32">
        <v>1361.16</v>
      </c>
      <c r="K9" s="14">
        <v>2388.5009194997951</v>
      </c>
      <c r="L9" s="14">
        <v>2354.0355338948734</v>
      </c>
      <c r="M9" s="14">
        <v>6.7757860000000001</v>
      </c>
      <c r="N9" s="14">
        <v>6.7757860000000001</v>
      </c>
      <c r="O9" s="14">
        <f t="shared" si="0"/>
        <v>14129.099242213038</v>
      </c>
      <c r="P9" s="14">
        <f t="shared" si="1"/>
        <v>11329.954103261418</v>
      </c>
    </row>
    <row r="10" spans="1:16" s="4" customFormat="1" ht="11.25" customHeight="1" x14ac:dyDescent="0.2">
      <c r="A10" s="6" t="s">
        <v>17</v>
      </c>
      <c r="B10" s="7">
        <v>13097</v>
      </c>
      <c r="C10" s="8">
        <v>0</v>
      </c>
      <c r="D10" s="8">
        <v>0</v>
      </c>
      <c r="E10" s="8">
        <v>0</v>
      </c>
      <c r="F10" s="8">
        <v>0</v>
      </c>
      <c r="G10" s="8">
        <v>1459.412415369608</v>
      </c>
      <c r="H10" s="8">
        <v>1424.3798845727028</v>
      </c>
      <c r="I10" s="31">
        <v>721.86179661613244</v>
      </c>
      <c r="J10" s="31">
        <v>286.9574591963779</v>
      </c>
      <c r="K10" s="8">
        <v>167.05839659073345</v>
      </c>
      <c r="L10" s="8">
        <v>158.40492271229161</v>
      </c>
      <c r="M10" s="8">
        <v>0.70953440000000001</v>
      </c>
      <c r="N10" s="8">
        <v>0.70953440000000001</v>
      </c>
      <c r="O10" s="8">
        <f t="shared" si="0"/>
        <v>2349.0421429764738</v>
      </c>
      <c r="P10" s="8">
        <f t="shared" si="1"/>
        <v>1870.4518008813723</v>
      </c>
    </row>
    <row r="11" spans="1:16" s="4" customFormat="1" ht="11.25" customHeight="1" x14ac:dyDescent="0.2">
      <c r="A11" s="13" t="s">
        <v>18</v>
      </c>
      <c r="B11" s="10">
        <v>13113</v>
      </c>
      <c r="C11" s="14">
        <v>0</v>
      </c>
      <c r="D11" s="14">
        <v>0</v>
      </c>
      <c r="E11" s="14">
        <v>70.24499999999999</v>
      </c>
      <c r="F11" s="14">
        <v>70.24499999999999</v>
      </c>
      <c r="G11" s="14">
        <v>974.12760547717301</v>
      </c>
      <c r="H11" s="14">
        <v>945.47391331746769</v>
      </c>
      <c r="I11" s="32">
        <v>514.84609795387405</v>
      </c>
      <c r="J11" s="32">
        <v>196.50724812912344</v>
      </c>
      <c r="K11" s="14">
        <v>259.59842971337696</v>
      </c>
      <c r="L11" s="14">
        <v>252.18541646831949</v>
      </c>
      <c r="M11" s="14">
        <v>7.1382606500000003</v>
      </c>
      <c r="N11" s="14">
        <v>7.1382606500000003</v>
      </c>
      <c r="O11" s="14">
        <f t="shared" si="0"/>
        <v>1825.955393794424</v>
      </c>
      <c r="P11" s="14">
        <f t="shared" si="1"/>
        <v>1471.5498385649105</v>
      </c>
    </row>
    <row r="12" spans="1:16" s="4" customFormat="1" ht="11.25" customHeight="1" x14ac:dyDescent="0.2">
      <c r="A12" s="6" t="s">
        <v>19</v>
      </c>
      <c r="B12" s="7">
        <v>13117</v>
      </c>
      <c r="C12" s="8">
        <v>0</v>
      </c>
      <c r="D12" s="8">
        <v>0</v>
      </c>
      <c r="E12" s="8">
        <v>205.35600000000005</v>
      </c>
      <c r="F12" s="8">
        <v>205.35600000000005</v>
      </c>
      <c r="G12" s="8">
        <v>1490.7093748647837</v>
      </c>
      <c r="H12" s="8">
        <v>1444.7961958763888</v>
      </c>
      <c r="I12" s="31">
        <v>707.17004334587136</v>
      </c>
      <c r="J12" s="31">
        <v>395.69524714067131</v>
      </c>
      <c r="K12" s="8">
        <v>725.9277646195261</v>
      </c>
      <c r="L12" s="8">
        <v>622.41487467189802</v>
      </c>
      <c r="M12" s="8">
        <v>0.1770873</v>
      </c>
      <c r="N12" s="8">
        <v>0.1770873</v>
      </c>
      <c r="O12" s="8">
        <f t="shared" si="0"/>
        <v>3129.3402701301811</v>
      </c>
      <c r="P12" s="8">
        <f t="shared" si="1"/>
        <v>2668.4394049889579</v>
      </c>
    </row>
    <row r="13" spans="1:16" s="4" customFormat="1" ht="11.25" customHeight="1" x14ac:dyDescent="0.2">
      <c r="A13" s="13" t="s">
        <v>20</v>
      </c>
      <c r="B13" s="10">
        <v>13121</v>
      </c>
      <c r="C13" s="14">
        <v>0</v>
      </c>
      <c r="D13" s="14">
        <v>0</v>
      </c>
      <c r="E13" s="14">
        <v>268.41550000000001</v>
      </c>
      <c r="F13" s="14">
        <v>268.41550000000001</v>
      </c>
      <c r="G13" s="14">
        <v>9230.7503707910764</v>
      </c>
      <c r="H13" s="14">
        <v>8767.0636896130745</v>
      </c>
      <c r="I13" s="32">
        <v>7012.284460593899</v>
      </c>
      <c r="J13" s="32">
        <v>2702.5310904417752</v>
      </c>
      <c r="K13" s="14">
        <v>2893.2104608193163</v>
      </c>
      <c r="L13" s="14">
        <v>2476.8731922492675</v>
      </c>
      <c r="M13" s="14">
        <v>10.158207599999999</v>
      </c>
      <c r="N13" s="14">
        <v>10.158207599999999</v>
      </c>
      <c r="O13" s="14">
        <f t="shared" si="0"/>
        <v>19414.818999804291</v>
      </c>
      <c r="P13" s="14">
        <f t="shared" si="1"/>
        <v>14225.041679904116</v>
      </c>
    </row>
    <row r="14" spans="1:16" s="4" customFormat="1" ht="11.25" customHeight="1" x14ac:dyDescent="0.2">
      <c r="A14" s="6" t="s">
        <v>21</v>
      </c>
      <c r="B14" s="7">
        <v>13135</v>
      </c>
      <c r="C14" s="8">
        <v>0</v>
      </c>
      <c r="D14" s="8">
        <v>0</v>
      </c>
      <c r="E14" s="8">
        <v>79.599999999999994</v>
      </c>
      <c r="F14" s="8">
        <v>79.599999999999994</v>
      </c>
      <c r="G14" s="8">
        <v>7457.0687428458778</v>
      </c>
      <c r="H14" s="8">
        <v>7185.29885436117</v>
      </c>
      <c r="I14" s="31">
        <v>4136.4309367982914</v>
      </c>
      <c r="J14" s="31">
        <v>1755.8218267903785</v>
      </c>
      <c r="K14" s="8">
        <v>3124.9765022082465</v>
      </c>
      <c r="L14" s="8">
        <v>3332.7510250595005</v>
      </c>
      <c r="M14" s="8">
        <v>0.62775829999999999</v>
      </c>
      <c r="N14" s="8">
        <v>0.62775829999999999</v>
      </c>
      <c r="O14" s="8">
        <f t="shared" si="0"/>
        <v>14798.703940152414</v>
      </c>
      <c r="P14" s="8">
        <f t="shared" si="1"/>
        <v>12354.09946451105</v>
      </c>
    </row>
    <row r="15" spans="1:16" s="4" customFormat="1" ht="11.25" customHeight="1" x14ac:dyDescent="0.2">
      <c r="A15" s="13" t="s">
        <v>22</v>
      </c>
      <c r="B15" s="10">
        <v>13151</v>
      </c>
      <c r="C15" s="14">
        <v>0</v>
      </c>
      <c r="D15" s="14">
        <v>0</v>
      </c>
      <c r="E15" s="14">
        <v>438.93299999999999</v>
      </c>
      <c r="F15" s="14">
        <v>438.93299999999999</v>
      </c>
      <c r="G15" s="14">
        <v>1612.845322179304</v>
      </c>
      <c r="H15" s="14">
        <v>1560.3552970496389</v>
      </c>
      <c r="I15" s="32">
        <v>852.62639540986515</v>
      </c>
      <c r="J15" s="32">
        <v>398.43244739385398</v>
      </c>
      <c r="K15" s="14">
        <v>469.73661523445173</v>
      </c>
      <c r="L15" s="14">
        <v>382.62357371269155</v>
      </c>
      <c r="M15" s="14">
        <v>7.7942927500000003</v>
      </c>
      <c r="N15" s="14">
        <v>7.7942927500000003</v>
      </c>
      <c r="O15" s="14">
        <f t="shared" si="0"/>
        <v>3381.9356255736207</v>
      </c>
      <c r="P15" s="14">
        <f t="shared" si="1"/>
        <v>2788.1386109061846</v>
      </c>
    </row>
    <row r="16" spans="1:16" s="4" customFormat="1" ht="11.25" customHeight="1" x14ac:dyDescent="0.2">
      <c r="A16" s="6" t="s">
        <v>23</v>
      </c>
      <c r="B16" s="7">
        <v>13217</v>
      </c>
      <c r="C16" s="8">
        <v>0</v>
      </c>
      <c r="D16" s="8">
        <v>0</v>
      </c>
      <c r="E16" s="8">
        <v>400.81880000000001</v>
      </c>
      <c r="F16" s="8">
        <v>400.81880000000001</v>
      </c>
      <c r="G16" s="8">
        <v>1021.7568392947385</v>
      </c>
      <c r="H16" s="8">
        <v>940.89784295946959</v>
      </c>
      <c r="I16" s="31">
        <v>1025.1721418682789</v>
      </c>
      <c r="J16" s="31">
        <v>411.83107050812708</v>
      </c>
      <c r="K16" s="8">
        <v>175.80938428633954</v>
      </c>
      <c r="L16" s="8">
        <v>150.08698978832308</v>
      </c>
      <c r="M16" s="8">
        <v>34.78350545</v>
      </c>
      <c r="N16" s="8">
        <v>34.78350545</v>
      </c>
      <c r="O16" s="8">
        <f t="shared" si="0"/>
        <v>2658.3406708993571</v>
      </c>
      <c r="P16" s="8">
        <f t="shared" si="1"/>
        <v>1938.4182087059196</v>
      </c>
    </row>
    <row r="17" spans="1:16" s="4" customFormat="1" ht="11.25" customHeight="1" x14ac:dyDescent="0.2">
      <c r="A17" s="13" t="s">
        <v>24</v>
      </c>
      <c r="B17" s="10">
        <v>13223</v>
      </c>
      <c r="C17" s="14">
        <v>0</v>
      </c>
      <c r="D17" s="14">
        <v>0</v>
      </c>
      <c r="E17" s="14">
        <v>0</v>
      </c>
      <c r="F17" s="14">
        <v>0</v>
      </c>
      <c r="G17" s="14">
        <v>1072.0828839112385</v>
      </c>
      <c r="H17" s="14">
        <v>1042.5053945130537</v>
      </c>
      <c r="I17" s="32">
        <v>440.16411634933985</v>
      </c>
      <c r="J17" s="32">
        <v>215.00938471092289</v>
      </c>
      <c r="K17" s="14">
        <v>196.26841803372827</v>
      </c>
      <c r="L17" s="14">
        <v>180.7853923256036</v>
      </c>
      <c r="M17" s="14">
        <v>19.734170200000001</v>
      </c>
      <c r="N17" s="14">
        <v>19.734170200000001</v>
      </c>
      <c r="O17" s="14">
        <f t="shared" si="0"/>
        <v>1728.2495884943066</v>
      </c>
      <c r="P17" s="14">
        <f t="shared" si="1"/>
        <v>1458.0343417495803</v>
      </c>
    </row>
    <row r="18" spans="1:16" s="4" customFormat="1" ht="11.25" customHeight="1" x14ac:dyDescent="0.2">
      <c r="A18" s="6" t="s">
        <v>25</v>
      </c>
      <c r="B18" s="7">
        <v>13247</v>
      </c>
      <c r="C18" s="8">
        <v>0</v>
      </c>
      <c r="D18" s="8">
        <v>0</v>
      </c>
      <c r="E18" s="8">
        <v>173.71699999999998</v>
      </c>
      <c r="F18" s="8">
        <v>173.71699999999998</v>
      </c>
      <c r="G18" s="8">
        <v>789.83646985371502</v>
      </c>
      <c r="H18" s="8">
        <v>765.53522832186377</v>
      </c>
      <c r="I18" s="31">
        <v>436.5651787089617</v>
      </c>
      <c r="J18" s="31">
        <v>180.1721209438135</v>
      </c>
      <c r="K18" s="8">
        <v>182.45245745475924</v>
      </c>
      <c r="L18" s="8">
        <v>176.46883196845249</v>
      </c>
      <c r="M18" s="8">
        <v>0.12519</v>
      </c>
      <c r="N18" s="8">
        <v>0.12519</v>
      </c>
      <c r="O18" s="8">
        <f t="shared" si="0"/>
        <v>1582.696296017436</v>
      </c>
      <c r="P18" s="8">
        <f t="shared" si="1"/>
        <v>1296.0183712341297</v>
      </c>
    </row>
    <row r="19" spans="1:16" s="4" customFormat="1" ht="11.25" customHeight="1" x14ac:dyDescent="0.2">
      <c r="A19" s="17"/>
      <c r="B19" s="11" t="s">
        <v>9</v>
      </c>
      <c r="C19" s="18">
        <f t="shared" ref="C19:P19" si="2">SUM(C4:C18)</f>
        <v>329.27300000000002</v>
      </c>
      <c r="D19" s="18">
        <f t="shared" si="2"/>
        <v>352.68620550000009</v>
      </c>
      <c r="E19" s="18">
        <f t="shared" si="2"/>
        <v>3762.2268000000004</v>
      </c>
      <c r="F19" s="18">
        <f t="shared" si="2"/>
        <v>3762.2268000000004</v>
      </c>
      <c r="G19" s="18">
        <f t="shared" si="2"/>
        <v>45115.179868000108</v>
      </c>
      <c r="H19" s="18">
        <f t="shared" si="2"/>
        <v>43164.500201635048</v>
      </c>
      <c r="I19" s="33">
        <v>27945</v>
      </c>
      <c r="J19" s="33">
        <v>11154</v>
      </c>
      <c r="K19" s="18">
        <f t="shared" si="2"/>
        <v>16111.509757744139</v>
      </c>
      <c r="L19" s="18">
        <f t="shared" si="2"/>
        <v>15387.010031732572</v>
      </c>
      <c r="M19" s="18">
        <f t="shared" si="2"/>
        <v>269.10907740000005</v>
      </c>
      <c r="N19" s="18">
        <f t="shared" si="2"/>
        <v>269.10907740000005</v>
      </c>
      <c r="O19" s="18">
        <f t="shared" si="2"/>
        <v>93531.900665669717</v>
      </c>
      <c r="P19" s="18">
        <f t="shared" si="2"/>
        <v>74088.856509979232</v>
      </c>
    </row>
    <row r="20" spans="1:16" s="4" customFormat="1" ht="11.25" customHeight="1" x14ac:dyDescent="0.25">
      <c r="B20" s="5"/>
      <c r="C20" s="3"/>
      <c r="D20" s="3"/>
      <c r="E20" s="3"/>
      <c r="F20" s="3"/>
      <c r="G20" s="3"/>
      <c r="H20" s="3"/>
      <c r="I20" s="34"/>
      <c r="J20" s="34"/>
      <c r="K20" s="3"/>
      <c r="L20" s="3"/>
      <c r="M20" s="3"/>
      <c r="N20" s="3"/>
      <c r="O20" s="3"/>
      <c r="P20" s="3"/>
    </row>
    <row r="21" spans="1:16" s="4" customFormat="1" ht="11.25" customHeight="1" x14ac:dyDescent="0.25">
      <c r="A21" s="4" t="s">
        <v>10</v>
      </c>
      <c r="I21" s="34"/>
      <c r="J21" s="34"/>
    </row>
    <row r="22" spans="1:16" s="4" customFormat="1" ht="11.25" customHeight="1" x14ac:dyDescent="0.2">
      <c r="A22" s="9" t="s">
        <v>1</v>
      </c>
      <c r="B22" s="9" t="s">
        <v>2</v>
      </c>
      <c r="C22" s="38" t="s">
        <v>3</v>
      </c>
      <c r="D22" s="38"/>
      <c r="E22" s="38" t="s">
        <v>4</v>
      </c>
      <c r="F22" s="38"/>
      <c r="G22" s="38" t="s">
        <v>5</v>
      </c>
      <c r="H22" s="38"/>
      <c r="I22" s="35" t="s">
        <v>6</v>
      </c>
      <c r="J22" s="35"/>
      <c r="K22" s="38" t="s">
        <v>7</v>
      </c>
      <c r="L22" s="38"/>
      <c r="M22" s="38" t="s">
        <v>8</v>
      </c>
      <c r="N22" s="38"/>
      <c r="O22" s="38" t="s">
        <v>9</v>
      </c>
      <c r="P22" s="38"/>
    </row>
    <row r="23" spans="1:16" s="4" customFormat="1" ht="11.25" customHeight="1" x14ac:dyDescent="0.2">
      <c r="A23" s="11"/>
      <c r="B23" s="11"/>
      <c r="C23" s="12">
        <v>2014</v>
      </c>
      <c r="D23" s="12">
        <v>2030</v>
      </c>
      <c r="E23" s="12">
        <v>2014</v>
      </c>
      <c r="F23" s="12">
        <v>2030</v>
      </c>
      <c r="G23" s="12">
        <v>2014</v>
      </c>
      <c r="H23" s="12">
        <v>2030</v>
      </c>
      <c r="I23" s="35">
        <v>2014</v>
      </c>
      <c r="J23" s="35">
        <v>2030</v>
      </c>
      <c r="K23" s="12">
        <v>2014</v>
      </c>
      <c r="L23" s="12">
        <v>2030</v>
      </c>
      <c r="M23" s="12">
        <v>2014</v>
      </c>
      <c r="N23" s="12">
        <v>2030</v>
      </c>
      <c r="O23" s="12">
        <v>2014</v>
      </c>
      <c r="P23" s="12">
        <v>2030</v>
      </c>
    </row>
    <row r="24" spans="1:16" s="4" customFormat="1" ht="11.25" customHeight="1" x14ac:dyDescent="0.2">
      <c r="A24" s="6" t="s">
        <v>11</v>
      </c>
      <c r="B24" s="7">
        <v>13015</v>
      </c>
      <c r="C24" s="15">
        <v>0.68650220851751409</v>
      </c>
      <c r="D24" s="15">
        <v>0.70373466218419511</v>
      </c>
      <c r="E24" s="15">
        <v>0.40944997419176632</v>
      </c>
      <c r="F24" s="15">
        <v>0.40944997419176632</v>
      </c>
      <c r="G24" s="15">
        <v>3.5337125579775708</v>
      </c>
      <c r="H24" s="15">
        <v>3.1451117497478371</v>
      </c>
      <c r="I24" s="36">
        <v>3.9768358894599598</v>
      </c>
      <c r="J24" s="36">
        <v>1.52</v>
      </c>
      <c r="K24" s="15">
        <v>1.3658278884939994</v>
      </c>
      <c r="L24" s="15">
        <v>0.94911555955584792</v>
      </c>
      <c r="M24" s="15">
        <v>1.5680363636363637E-3</v>
      </c>
      <c r="N24" s="15">
        <v>1.5680363636363637E-3</v>
      </c>
      <c r="O24" s="15">
        <f>SUM(C24,E24,G24,I24,K24,M24)</f>
        <v>9.9738965550044476</v>
      </c>
      <c r="P24" s="15">
        <f>SUM(D24,F24,H24,J24,L24,N24)</f>
        <v>6.728979982043283</v>
      </c>
    </row>
    <row r="25" spans="1:16" s="4" customFormat="1" ht="11.25" customHeight="1" x14ac:dyDescent="0.2">
      <c r="A25" s="13" t="s">
        <v>12</v>
      </c>
      <c r="B25" s="10">
        <v>13057</v>
      </c>
      <c r="C25" s="16">
        <v>0</v>
      </c>
      <c r="D25" s="16">
        <v>0</v>
      </c>
      <c r="E25" s="16">
        <v>0.10104189399943106</v>
      </c>
      <c r="F25" s="16">
        <v>0.10104189399943106</v>
      </c>
      <c r="G25" s="16">
        <v>4.6884962039913169</v>
      </c>
      <c r="H25" s="16">
        <v>4.5286146549263249</v>
      </c>
      <c r="I25" s="37">
        <v>2.5835407675742799</v>
      </c>
      <c r="J25" s="37">
        <v>1.23541041772566</v>
      </c>
      <c r="K25" s="16">
        <v>2.8407802255842021</v>
      </c>
      <c r="L25" s="16">
        <v>2.4277340345047667</v>
      </c>
      <c r="M25" s="16">
        <v>0</v>
      </c>
      <c r="N25" s="16">
        <v>0</v>
      </c>
      <c r="O25" s="16">
        <f t="shared" ref="O25:O38" si="3">SUM(C25,E25,G25,I25,K25,M25)</f>
        <v>10.21385909114923</v>
      </c>
      <c r="P25" s="16">
        <f t="shared" ref="P25:P38" si="4">SUM(D25,F25,H25,J25,L25,N25)</f>
        <v>8.2928010011561835</v>
      </c>
    </row>
    <row r="26" spans="1:16" s="4" customFormat="1" ht="11.25" customHeight="1" x14ac:dyDescent="0.2">
      <c r="A26" s="6" t="s">
        <v>13</v>
      </c>
      <c r="B26" s="7">
        <v>13063</v>
      </c>
      <c r="C26" s="15">
        <v>0</v>
      </c>
      <c r="D26" s="15">
        <v>0</v>
      </c>
      <c r="E26" s="15">
        <v>0.59189530193384676</v>
      </c>
      <c r="F26" s="15">
        <v>0.59189530193384676</v>
      </c>
      <c r="G26" s="15">
        <v>6.4226175951167441</v>
      </c>
      <c r="H26" s="15">
        <v>6.2396824781203106</v>
      </c>
      <c r="I26" s="36">
        <v>3.82251272745772</v>
      </c>
      <c r="J26" s="36">
        <v>1.4225629098754899</v>
      </c>
      <c r="K26" s="15">
        <v>3.1167486910242768</v>
      </c>
      <c r="L26" s="15">
        <v>3.6021671662607364</v>
      </c>
      <c r="M26" s="15">
        <v>0</v>
      </c>
      <c r="N26" s="15">
        <v>0</v>
      </c>
      <c r="O26" s="15">
        <f t="shared" si="3"/>
        <v>13.953774315532588</v>
      </c>
      <c r="P26" s="15">
        <f t="shared" si="4"/>
        <v>11.856307856190384</v>
      </c>
    </row>
    <row r="27" spans="1:16" s="4" customFormat="1" ht="11.25" customHeight="1" x14ac:dyDescent="0.2">
      <c r="A27" s="13" t="s">
        <v>14</v>
      </c>
      <c r="B27" s="10">
        <v>13067</v>
      </c>
      <c r="C27" s="16">
        <v>0.36545173915565465</v>
      </c>
      <c r="D27" s="16">
        <v>0.43174382080485796</v>
      </c>
      <c r="E27" s="16">
        <v>0.9861563987539701</v>
      </c>
      <c r="F27" s="16">
        <v>0.9861563987539701</v>
      </c>
      <c r="G27" s="16">
        <v>17.415670646306314</v>
      </c>
      <c r="H27" s="16">
        <v>16.660357912918187</v>
      </c>
      <c r="I27" s="37">
        <v>12.477584271809199</v>
      </c>
      <c r="J27" s="37">
        <v>4.6126388352578003</v>
      </c>
      <c r="K27" s="16">
        <v>9.3969298806500436</v>
      </c>
      <c r="L27" s="16">
        <v>9.3434303163330377</v>
      </c>
      <c r="M27" s="16">
        <v>0</v>
      </c>
      <c r="N27" s="16">
        <v>0</v>
      </c>
      <c r="O27" s="16">
        <f t="shared" si="3"/>
        <v>40.641792936675181</v>
      </c>
      <c r="P27" s="16">
        <f t="shared" si="4"/>
        <v>32.034327284067857</v>
      </c>
    </row>
    <row r="28" spans="1:16" s="4" customFormat="1" ht="11.25" customHeight="1" x14ac:dyDescent="0.2">
      <c r="A28" s="6" t="s">
        <v>15</v>
      </c>
      <c r="B28" s="7">
        <v>13077</v>
      </c>
      <c r="C28" s="15">
        <v>5.3205257788506523E-2</v>
      </c>
      <c r="D28" s="15">
        <v>2.1760854623288164E-2</v>
      </c>
      <c r="E28" s="15">
        <v>0.21632153604248464</v>
      </c>
      <c r="F28" s="15">
        <v>0.21632153604248464</v>
      </c>
      <c r="G28" s="15">
        <v>3.3056259497779981</v>
      </c>
      <c r="H28" s="15">
        <v>3.1854145234299183</v>
      </c>
      <c r="I28" s="36">
        <v>1.4663486206865299</v>
      </c>
      <c r="J28" s="36">
        <v>0.70999104900237997</v>
      </c>
      <c r="K28" s="15">
        <v>1.094230278234346</v>
      </c>
      <c r="L28" s="15">
        <v>1.1054653675967627</v>
      </c>
      <c r="M28" s="15">
        <v>1.6283975000000003E-2</v>
      </c>
      <c r="N28" s="15">
        <v>1.6283975000000003E-2</v>
      </c>
      <c r="O28" s="15">
        <f t="shared" si="3"/>
        <v>6.1520156175298659</v>
      </c>
      <c r="P28" s="15">
        <f t="shared" si="4"/>
        <v>5.255237305694834</v>
      </c>
    </row>
    <row r="29" spans="1:16" s="4" customFormat="1" ht="11.25" customHeight="1" x14ac:dyDescent="0.2">
      <c r="A29" s="13" t="s">
        <v>16</v>
      </c>
      <c r="B29" s="10">
        <v>13089</v>
      </c>
      <c r="C29" s="16">
        <v>0</v>
      </c>
      <c r="D29" s="16">
        <v>0</v>
      </c>
      <c r="E29" s="16">
        <v>3.430971482240357</v>
      </c>
      <c r="F29" s="16">
        <v>3.430971482240357</v>
      </c>
      <c r="G29" s="16">
        <v>17.791350920242987</v>
      </c>
      <c r="H29" s="16">
        <v>16.810908660905781</v>
      </c>
      <c r="I29" s="37">
        <v>11.045929170032601</v>
      </c>
      <c r="J29" s="37">
        <v>3.98</v>
      </c>
      <c r="K29" s="16">
        <v>8.1332890378186242</v>
      </c>
      <c r="L29" s="16">
        <v>8.2096166570582696</v>
      </c>
      <c r="M29" s="16">
        <v>0</v>
      </c>
      <c r="N29" s="16">
        <v>0</v>
      </c>
      <c r="O29" s="16">
        <f t="shared" si="3"/>
        <v>40.401540610334564</v>
      </c>
      <c r="P29" s="16">
        <f t="shared" si="4"/>
        <v>32.431496800204407</v>
      </c>
    </row>
    <row r="30" spans="1:16" s="4" customFormat="1" ht="11.25" customHeight="1" x14ac:dyDescent="0.2">
      <c r="A30" s="6" t="s">
        <v>17</v>
      </c>
      <c r="B30" s="7">
        <v>13097</v>
      </c>
      <c r="C30" s="15">
        <v>0</v>
      </c>
      <c r="D30" s="15">
        <v>0</v>
      </c>
      <c r="E30" s="15">
        <v>0</v>
      </c>
      <c r="F30" s="15">
        <v>0</v>
      </c>
      <c r="G30" s="15">
        <v>3.885084760536738</v>
      </c>
      <c r="H30" s="15">
        <v>3.7914447397484907</v>
      </c>
      <c r="I30" s="36">
        <v>2.11070700764951</v>
      </c>
      <c r="J30" s="36">
        <v>0.83905689823502305</v>
      </c>
      <c r="K30" s="15">
        <v>0.55091867396448557</v>
      </c>
      <c r="L30" s="15">
        <v>0.53150141229217285</v>
      </c>
      <c r="M30" s="15">
        <v>0</v>
      </c>
      <c r="N30" s="15">
        <v>0</v>
      </c>
      <c r="O30" s="15">
        <f t="shared" si="3"/>
        <v>6.5467104421507329</v>
      </c>
      <c r="P30" s="15">
        <f t="shared" si="4"/>
        <v>5.1620030502756862</v>
      </c>
    </row>
    <row r="31" spans="1:16" s="4" customFormat="1" ht="11.25" customHeight="1" x14ac:dyDescent="0.2">
      <c r="A31" s="13" t="s">
        <v>18</v>
      </c>
      <c r="B31" s="10">
        <v>13113</v>
      </c>
      <c r="C31" s="16">
        <v>0</v>
      </c>
      <c r="D31" s="16">
        <v>0</v>
      </c>
      <c r="E31" s="16">
        <v>0.18880350745091093</v>
      </c>
      <c r="F31" s="16">
        <v>0.18880350745091093</v>
      </c>
      <c r="G31" s="16">
        <v>2.5867862216259261</v>
      </c>
      <c r="H31" s="16">
        <v>2.506610739354695</v>
      </c>
      <c r="I31" s="37">
        <v>1.5053979472335499</v>
      </c>
      <c r="J31" s="37">
        <v>0.57458259686878199</v>
      </c>
      <c r="K31" s="16">
        <v>0.87007676073136064</v>
      </c>
      <c r="L31" s="16">
        <v>0.86710820228339969</v>
      </c>
      <c r="M31" s="16">
        <v>0</v>
      </c>
      <c r="N31" s="16">
        <v>0</v>
      </c>
      <c r="O31" s="16">
        <f t="shared" si="3"/>
        <v>5.1510644370417475</v>
      </c>
      <c r="P31" s="16">
        <f t="shared" si="4"/>
        <v>4.1371050459577878</v>
      </c>
    </row>
    <row r="32" spans="1:16" s="4" customFormat="1" ht="11.25" customHeight="1" x14ac:dyDescent="0.2">
      <c r="A32" s="6" t="s">
        <v>19</v>
      </c>
      <c r="B32" s="7">
        <v>13117</v>
      </c>
      <c r="C32" s="15">
        <v>0</v>
      </c>
      <c r="D32" s="15">
        <v>0</v>
      </c>
      <c r="E32" s="15">
        <v>0.55164991406297237</v>
      </c>
      <c r="F32" s="15">
        <v>0.55164991406297237</v>
      </c>
      <c r="G32" s="15">
        <v>3.9753031469124251</v>
      </c>
      <c r="H32" s="15">
        <v>3.8400916603842932</v>
      </c>
      <c r="I32" s="36">
        <v>2.06774866475401</v>
      </c>
      <c r="J32" s="36">
        <v>1.1570036466101501</v>
      </c>
      <c r="K32" s="15">
        <v>2.3631141967092373</v>
      </c>
      <c r="L32" s="15">
        <v>2.1779659307126864</v>
      </c>
      <c r="M32" s="15">
        <v>0</v>
      </c>
      <c r="N32" s="15">
        <v>0</v>
      </c>
      <c r="O32" s="15">
        <f t="shared" si="3"/>
        <v>8.9578159224386447</v>
      </c>
      <c r="P32" s="15">
        <f t="shared" si="4"/>
        <v>7.7267111517701021</v>
      </c>
    </row>
    <row r="33" spans="1:16" s="4" customFormat="1" ht="11.25" customHeight="1" x14ac:dyDescent="0.2">
      <c r="A33" s="13" t="s">
        <v>20</v>
      </c>
      <c r="B33" s="10">
        <v>13121</v>
      </c>
      <c r="C33" s="16">
        <v>0</v>
      </c>
      <c r="D33" s="16">
        <v>0</v>
      </c>
      <c r="E33" s="16">
        <v>0.71831890751500804</v>
      </c>
      <c r="F33" s="16">
        <v>0.71831890751500804</v>
      </c>
      <c r="G33" s="16">
        <v>24.413930610241351</v>
      </c>
      <c r="H33" s="16">
        <v>23.1567775863893</v>
      </c>
      <c r="I33" s="37">
        <v>20.503755732730699</v>
      </c>
      <c r="J33" s="37">
        <v>7.9021376913502204</v>
      </c>
      <c r="K33" s="16">
        <v>9.2382669778167603</v>
      </c>
      <c r="L33" s="16">
        <v>8.0889386878312948</v>
      </c>
      <c r="M33" s="16">
        <v>0</v>
      </c>
      <c r="N33" s="16">
        <v>0</v>
      </c>
      <c r="O33" s="16">
        <f t="shared" si="3"/>
        <v>54.874272228303823</v>
      </c>
      <c r="P33" s="16">
        <f t="shared" si="4"/>
        <v>39.866172873085823</v>
      </c>
    </row>
    <row r="34" spans="1:16" s="4" customFormat="1" ht="11.25" customHeight="1" x14ac:dyDescent="0.2">
      <c r="A34" s="6" t="s">
        <v>21</v>
      </c>
      <c r="B34" s="7">
        <v>13135</v>
      </c>
      <c r="C34" s="15">
        <v>0</v>
      </c>
      <c r="D34" s="15">
        <v>0</v>
      </c>
      <c r="E34" s="15">
        <v>0.21394275964192122</v>
      </c>
      <c r="F34" s="15">
        <v>0.21394275964192122</v>
      </c>
      <c r="G34" s="15">
        <v>19.971806415372129</v>
      </c>
      <c r="H34" s="15">
        <v>19.158455323430857</v>
      </c>
      <c r="I34" s="36">
        <v>12.0948273005798</v>
      </c>
      <c r="J34" s="36">
        <v>5.1339819496794696</v>
      </c>
      <c r="K34" s="15">
        <v>11.067206560649577</v>
      </c>
      <c r="L34" s="15">
        <v>11.992747935804939</v>
      </c>
      <c r="M34" s="15">
        <v>0</v>
      </c>
      <c r="N34" s="15">
        <v>0</v>
      </c>
      <c r="O34" s="15">
        <f t="shared" si="3"/>
        <v>43.347783036243428</v>
      </c>
      <c r="P34" s="15">
        <f t="shared" si="4"/>
        <v>36.49912796855719</v>
      </c>
    </row>
    <row r="35" spans="1:16" s="4" customFormat="1" ht="11.25" customHeight="1" x14ac:dyDescent="0.2">
      <c r="A35" s="13" t="s">
        <v>22</v>
      </c>
      <c r="B35" s="10">
        <v>13151</v>
      </c>
      <c r="C35" s="16">
        <v>0</v>
      </c>
      <c r="D35" s="16">
        <v>0</v>
      </c>
      <c r="E35" s="16">
        <v>1.1820684229166005</v>
      </c>
      <c r="F35" s="16">
        <v>1.1820684229166005</v>
      </c>
      <c r="G35" s="16">
        <v>4.28079760739472</v>
      </c>
      <c r="H35" s="16">
        <v>4.1367773127760792</v>
      </c>
      <c r="I35" s="37">
        <v>2.4930596357013601</v>
      </c>
      <c r="J35" s="37">
        <v>1.16500715612238</v>
      </c>
      <c r="K35" s="16">
        <v>1.5076443034458409</v>
      </c>
      <c r="L35" s="16">
        <v>1.2637288911386697</v>
      </c>
      <c r="M35" s="16">
        <v>0</v>
      </c>
      <c r="N35" s="16">
        <v>0</v>
      </c>
      <c r="O35" s="16">
        <f t="shared" si="3"/>
        <v>9.463569969458522</v>
      </c>
      <c r="P35" s="16">
        <f t="shared" si="4"/>
        <v>7.7475817829537297</v>
      </c>
    </row>
    <row r="36" spans="1:16" s="4" customFormat="1" ht="11.25" customHeight="1" x14ac:dyDescent="0.2">
      <c r="A36" s="6" t="s">
        <v>23</v>
      </c>
      <c r="B36" s="7">
        <v>13217</v>
      </c>
      <c r="C36" s="15">
        <v>0</v>
      </c>
      <c r="D36" s="15">
        <v>0</v>
      </c>
      <c r="E36" s="15">
        <v>1.0774242447291371</v>
      </c>
      <c r="F36" s="15">
        <v>1.0774242447291371</v>
      </c>
      <c r="G36" s="15">
        <v>2.6804785067870922</v>
      </c>
      <c r="H36" s="15">
        <v>2.4636287078067856</v>
      </c>
      <c r="I36" s="36">
        <v>2.9975793621879498</v>
      </c>
      <c r="J36" s="36">
        <v>1.2041844166904301</v>
      </c>
      <c r="K36" s="15">
        <v>0.56962967563261535</v>
      </c>
      <c r="L36" s="15">
        <v>0.5001294735993782</v>
      </c>
      <c r="M36" s="15">
        <v>0</v>
      </c>
      <c r="N36" s="15">
        <v>0</v>
      </c>
      <c r="O36" s="15">
        <f t="shared" si="3"/>
        <v>7.3251117893367947</v>
      </c>
      <c r="P36" s="15">
        <f t="shared" si="4"/>
        <v>5.2453668428257316</v>
      </c>
    </row>
    <row r="37" spans="1:16" s="4" customFormat="1" ht="11.25" customHeight="1" x14ac:dyDescent="0.2">
      <c r="A37" s="13" t="s">
        <v>24</v>
      </c>
      <c r="B37" s="10">
        <v>13223</v>
      </c>
      <c r="C37" s="16">
        <v>0</v>
      </c>
      <c r="D37" s="16">
        <v>0</v>
      </c>
      <c r="E37" s="16">
        <v>0</v>
      </c>
      <c r="F37" s="16">
        <v>0</v>
      </c>
      <c r="G37" s="16">
        <v>2.8074624695791646</v>
      </c>
      <c r="H37" s="16">
        <v>2.7295713048769428</v>
      </c>
      <c r="I37" s="37">
        <v>1.2870295799688301</v>
      </c>
      <c r="J37" s="37">
        <v>0.62868241143544701</v>
      </c>
      <c r="K37" s="16">
        <v>0.64778718228879995</v>
      </c>
      <c r="L37" s="16">
        <v>0.61436870341697047</v>
      </c>
      <c r="M37" s="16">
        <v>0</v>
      </c>
      <c r="N37" s="16">
        <v>0</v>
      </c>
      <c r="O37" s="16">
        <f t="shared" si="3"/>
        <v>4.742279231836795</v>
      </c>
      <c r="P37" s="16">
        <f t="shared" si="4"/>
        <v>3.97262241972936</v>
      </c>
    </row>
    <row r="38" spans="1:16" s="4" customFormat="1" ht="11.25" customHeight="1" x14ac:dyDescent="0.2">
      <c r="A38" s="6" t="s">
        <v>25</v>
      </c>
      <c r="B38" s="7">
        <v>13247</v>
      </c>
      <c r="C38" s="15">
        <v>0</v>
      </c>
      <c r="D38" s="15">
        <v>0</v>
      </c>
      <c r="E38" s="15">
        <v>0.46694908632778681</v>
      </c>
      <c r="F38" s="15">
        <v>0.46694908632778681</v>
      </c>
      <c r="G38" s="15">
        <v>2.0994812739090762</v>
      </c>
      <c r="H38" s="15">
        <v>2.0320117644519753</v>
      </c>
      <c r="I38" s="36">
        <v>1.27650637049404</v>
      </c>
      <c r="J38" s="36">
        <v>0.52681906708717396</v>
      </c>
      <c r="K38" s="15">
        <v>0.61324001514975468</v>
      </c>
      <c r="L38" s="15">
        <v>0.60947011197157619</v>
      </c>
      <c r="M38" s="15">
        <v>0</v>
      </c>
      <c r="N38" s="15">
        <v>0</v>
      </c>
      <c r="O38" s="15">
        <f t="shared" si="3"/>
        <v>4.4561767458806578</v>
      </c>
      <c r="P38" s="15">
        <f t="shared" si="4"/>
        <v>3.6352500298385122</v>
      </c>
    </row>
    <row r="39" spans="1:16" s="4" customFormat="1" ht="11.25" customHeight="1" x14ac:dyDescent="0.2">
      <c r="A39" s="17"/>
      <c r="B39" s="11" t="s">
        <v>9</v>
      </c>
      <c r="C39" s="19">
        <f>SUM(C24:C38)</f>
        <v>1.1051592054616752</v>
      </c>
      <c r="D39" s="19">
        <f t="shared" ref="D39:N39" si="5">SUM(D24:D38)</f>
        <v>1.1572393376123413</v>
      </c>
      <c r="E39" s="19">
        <f>SUM(E24:E38)</f>
        <v>10.134993429806194</v>
      </c>
      <c r="F39" s="19">
        <f>SUM(F24:F38)</f>
        <v>10.134993429806194</v>
      </c>
      <c r="G39" s="19">
        <f t="shared" si="5"/>
        <v>119.85860488577154</v>
      </c>
      <c r="H39" s="19">
        <f t="shared" si="5"/>
        <v>114.38545911926779</v>
      </c>
      <c r="I39" s="19">
        <v>81.709999999999994</v>
      </c>
      <c r="J39" s="19">
        <v>32.619999999999997</v>
      </c>
      <c r="K39" s="19">
        <f t="shared" si="5"/>
        <v>53.37569034819392</v>
      </c>
      <c r="L39" s="19">
        <f t="shared" si="5"/>
        <v>52.283488450360515</v>
      </c>
      <c r="M39" s="19">
        <f t="shared" si="5"/>
        <v>1.7852011363636365E-2</v>
      </c>
      <c r="N39" s="19">
        <f t="shared" si="5"/>
        <v>1.7852011363636365E-2</v>
      </c>
      <c r="O39" s="19">
        <f>SUM(O24:O38)</f>
        <v>266.20166292891702</v>
      </c>
      <c r="P39" s="19">
        <f>SUM(P24:P38)</f>
        <v>210.59109139435088</v>
      </c>
    </row>
    <row r="40" spans="1:16" x14ac:dyDescent="0.25">
      <c r="I40"/>
      <c r="J40"/>
    </row>
    <row r="41" spans="1:16" x14ac:dyDescent="0.25">
      <c r="A41" t="s">
        <v>52</v>
      </c>
      <c r="I41"/>
      <c r="J41"/>
    </row>
    <row r="42" spans="1:16" x14ac:dyDescent="0.25">
      <c r="I42"/>
      <c r="J42"/>
    </row>
    <row r="43" spans="1:16" x14ac:dyDescent="0.25">
      <c r="I43"/>
      <c r="J43"/>
    </row>
    <row r="44" spans="1:16" ht="15" customHeight="1" x14ac:dyDescent="0.25">
      <c r="I44"/>
      <c r="J44"/>
    </row>
    <row r="45" spans="1:16" ht="15" customHeight="1" x14ac:dyDescent="0.25">
      <c r="I45"/>
      <c r="J45"/>
    </row>
    <row r="46" spans="1:16" ht="15" customHeight="1" x14ac:dyDescent="0.25">
      <c r="I46"/>
      <c r="J46"/>
    </row>
    <row r="47" spans="1:16" ht="15" customHeight="1" x14ac:dyDescent="0.25">
      <c r="I47"/>
      <c r="J47"/>
    </row>
    <row r="48" spans="1:16" ht="15" customHeight="1" x14ac:dyDescent="0.25">
      <c r="I48"/>
      <c r="J48"/>
    </row>
    <row r="49" spans="9:10" ht="15" customHeight="1" x14ac:dyDescent="0.25">
      <c r="I49"/>
      <c r="J49"/>
    </row>
    <row r="50" spans="9:10" ht="15" customHeight="1" x14ac:dyDescent="0.25">
      <c r="I50"/>
      <c r="J50"/>
    </row>
    <row r="51" spans="9:10" ht="15" customHeight="1" x14ac:dyDescent="0.25">
      <c r="I51"/>
      <c r="J51"/>
    </row>
    <row r="52" spans="9:10" ht="15" customHeight="1" x14ac:dyDescent="0.25">
      <c r="I52"/>
      <c r="J52"/>
    </row>
    <row r="53" spans="9:10" ht="15" customHeight="1" x14ac:dyDescent="0.25">
      <c r="I53"/>
      <c r="J53"/>
    </row>
    <row r="54" spans="9:10" ht="15" customHeight="1" x14ac:dyDescent="0.25">
      <c r="I54"/>
      <c r="J54"/>
    </row>
    <row r="55" spans="9:10" ht="15" customHeight="1" x14ac:dyDescent="0.25">
      <c r="I55"/>
      <c r="J55"/>
    </row>
    <row r="56" spans="9:10" ht="15" customHeight="1" x14ac:dyDescent="0.25">
      <c r="I56"/>
      <c r="J56"/>
    </row>
    <row r="57" spans="9:10" ht="15" customHeight="1" x14ac:dyDescent="0.25">
      <c r="I57"/>
      <c r="J57"/>
    </row>
    <row r="58" spans="9:10" ht="15" customHeight="1" x14ac:dyDescent="0.25">
      <c r="I58"/>
      <c r="J58"/>
    </row>
    <row r="59" spans="9:10" ht="15" customHeight="1" x14ac:dyDescent="0.25">
      <c r="I59"/>
      <c r="J59"/>
    </row>
    <row r="60" spans="9:10" ht="15" customHeight="1" x14ac:dyDescent="0.25">
      <c r="I60"/>
      <c r="J60"/>
    </row>
    <row r="61" spans="9:10" ht="15" customHeight="1" x14ac:dyDescent="0.25">
      <c r="I61"/>
      <c r="J61"/>
    </row>
    <row r="62" spans="9:10" ht="15" customHeight="1" x14ac:dyDescent="0.25">
      <c r="I62"/>
      <c r="J62"/>
    </row>
    <row r="63" spans="9:10" ht="15" customHeight="1" x14ac:dyDescent="0.25">
      <c r="I63"/>
      <c r="J63"/>
    </row>
    <row r="64" spans="9:10" ht="15" customHeight="1" x14ac:dyDescent="0.25">
      <c r="I64"/>
      <c r="J64"/>
    </row>
    <row r="65" spans="9:10" ht="15" customHeight="1" x14ac:dyDescent="0.25">
      <c r="I65"/>
      <c r="J65"/>
    </row>
    <row r="66" spans="9:10" ht="15" customHeight="1" x14ac:dyDescent="0.25">
      <c r="I66"/>
      <c r="J66"/>
    </row>
    <row r="67" spans="9:10" ht="15" customHeight="1" x14ac:dyDescent="0.25">
      <c r="I67"/>
      <c r="J67"/>
    </row>
  </sheetData>
  <mergeCells count="13">
    <mergeCell ref="I2:J2"/>
    <mergeCell ref="K2:L2"/>
    <mergeCell ref="M2:N2"/>
    <mergeCell ref="O2:P2"/>
    <mergeCell ref="K22:L22"/>
    <mergeCell ref="M22:N22"/>
    <mergeCell ref="O22:P22"/>
    <mergeCell ref="C2:D2"/>
    <mergeCell ref="E2:F2"/>
    <mergeCell ref="G2:H2"/>
    <mergeCell ref="C22:D22"/>
    <mergeCell ref="E22:F22"/>
    <mergeCell ref="G22:H22"/>
  </mergeCells>
  <pageMargins left="0.7" right="0.7" top="0.75" bottom="0.75" header="0.3" footer="0.3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4"/>
  <sheetViews>
    <sheetView workbookViewId="0">
      <selection activeCell="M32" sqref="M32"/>
    </sheetView>
  </sheetViews>
  <sheetFormatPr defaultRowHeight="15" x14ac:dyDescent="0.25"/>
  <cols>
    <col min="1" max="1" width="7.28515625" customWidth="1"/>
    <col min="2" max="2" width="9.5703125" bestFit="1" customWidth="1"/>
    <col min="3" max="3" width="7.28515625" customWidth="1"/>
    <col min="4" max="4" width="10" bestFit="1" customWidth="1"/>
    <col min="5" max="5" width="13.5703125" bestFit="1" customWidth="1"/>
    <col min="6" max="6" width="9.42578125" bestFit="1" customWidth="1"/>
    <col min="7" max="7" width="7.5703125" bestFit="1" customWidth="1"/>
    <col min="8" max="8" width="8.7109375" bestFit="1" customWidth="1"/>
    <col min="9" max="9" width="5.28515625" bestFit="1" customWidth="1"/>
  </cols>
  <sheetData>
    <row r="1" spans="1:10" x14ac:dyDescent="0.25">
      <c r="A1" t="s">
        <v>51</v>
      </c>
    </row>
    <row r="2" spans="1:10" x14ac:dyDescent="0.25">
      <c r="A2" t="s">
        <v>2</v>
      </c>
      <c r="B2" t="s">
        <v>1</v>
      </c>
      <c r="C2" t="s">
        <v>49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</row>
    <row r="3" spans="1:10" x14ac:dyDescent="0.25">
      <c r="A3">
        <v>13015</v>
      </c>
      <c r="B3" t="s">
        <v>11</v>
      </c>
      <c r="C3">
        <v>2014</v>
      </c>
      <c r="D3" s="20">
        <v>7062.0650000000005</v>
      </c>
      <c r="E3" s="20">
        <v>195.57859999999999</v>
      </c>
      <c r="F3" s="26">
        <v>123.6560227477737</v>
      </c>
      <c r="G3" s="26">
        <v>3774</v>
      </c>
      <c r="H3" s="26">
        <v>907.72449247315785</v>
      </c>
      <c r="I3" s="20">
        <v>28.956535884545442</v>
      </c>
      <c r="J3" s="20"/>
    </row>
    <row r="4" spans="1:10" x14ac:dyDescent="0.25">
      <c r="C4">
        <v>2030</v>
      </c>
      <c r="D4" s="20">
        <v>7239.6045631999996</v>
      </c>
      <c r="E4" s="20">
        <v>195.57859999999999</v>
      </c>
      <c r="F4" s="26">
        <v>124.99453029326165</v>
      </c>
      <c r="G4" s="26">
        <v>995</v>
      </c>
      <c r="H4" s="26">
        <v>440.69745282763853</v>
      </c>
      <c r="I4" s="20">
        <v>28.956535884545442</v>
      </c>
      <c r="J4" s="20"/>
    </row>
    <row r="5" spans="1:10" x14ac:dyDescent="0.25">
      <c r="A5">
        <v>13057</v>
      </c>
      <c r="B5" t="s">
        <v>12</v>
      </c>
      <c r="C5">
        <v>2014</v>
      </c>
      <c r="D5" s="20">
        <v>0</v>
      </c>
      <c r="E5" s="20">
        <v>100.90780000000002</v>
      </c>
      <c r="F5" s="26">
        <v>265.72347323967108</v>
      </c>
      <c r="G5" s="26">
        <v>1421</v>
      </c>
      <c r="H5" s="26">
        <v>822.71142892279465</v>
      </c>
      <c r="I5" s="20">
        <v>13.830276168181836</v>
      </c>
      <c r="J5" s="20"/>
    </row>
    <row r="6" spans="1:10" x14ac:dyDescent="0.25">
      <c r="C6">
        <v>2030</v>
      </c>
      <c r="D6" s="20">
        <v>0</v>
      </c>
      <c r="E6" s="20">
        <v>100.90780000000002</v>
      </c>
      <c r="F6" s="26">
        <v>267.89448244254277</v>
      </c>
      <c r="G6" s="26">
        <v>343</v>
      </c>
      <c r="H6" s="26">
        <v>429.26808007916406</v>
      </c>
      <c r="I6" s="20">
        <v>13.830276168181836</v>
      </c>
      <c r="J6" s="20"/>
    </row>
    <row r="7" spans="1:10" x14ac:dyDescent="0.25">
      <c r="A7">
        <v>13063</v>
      </c>
      <c r="B7" t="s">
        <v>13</v>
      </c>
      <c r="C7">
        <v>2014</v>
      </c>
      <c r="D7" s="20">
        <v>0</v>
      </c>
      <c r="E7" s="20">
        <v>103.79570000000001</v>
      </c>
      <c r="F7" s="26">
        <v>279.01478818278116</v>
      </c>
      <c r="G7" s="26">
        <v>2869</v>
      </c>
      <c r="H7" s="26">
        <v>5842.2240809252007</v>
      </c>
      <c r="I7" s="20">
        <v>0.93412919999999999</v>
      </c>
      <c r="J7" s="20"/>
    </row>
    <row r="8" spans="1:10" x14ac:dyDescent="0.25">
      <c r="C8">
        <v>2030</v>
      </c>
      <c r="D8" s="20">
        <v>0</v>
      </c>
      <c r="E8" s="20">
        <v>103.79570000000001</v>
      </c>
      <c r="F8" s="26">
        <v>282.98205263404702</v>
      </c>
      <c r="G8" s="26">
        <v>610</v>
      </c>
      <c r="H8" s="26">
        <v>6748.0172020592554</v>
      </c>
      <c r="I8" s="20">
        <v>0.93412919999999999</v>
      </c>
      <c r="J8" s="20"/>
    </row>
    <row r="9" spans="1:10" x14ac:dyDescent="0.25">
      <c r="A9">
        <v>13067</v>
      </c>
      <c r="B9" t="s">
        <v>14</v>
      </c>
      <c r="C9">
        <v>2014</v>
      </c>
      <c r="D9" s="20">
        <v>506.45</v>
      </c>
      <c r="E9" s="20">
        <v>272.76849999999996</v>
      </c>
      <c r="F9" s="26">
        <v>1073.2979161725641</v>
      </c>
      <c r="G9" s="26">
        <v>8971</v>
      </c>
      <c r="H9" s="26">
        <v>2838.3039393342387</v>
      </c>
      <c r="I9" s="20">
        <v>4.7150999999999998E-3</v>
      </c>
      <c r="J9" s="20"/>
    </row>
    <row r="10" spans="1:10" x14ac:dyDescent="0.25">
      <c r="C10">
        <v>2030</v>
      </c>
      <c r="D10" s="20">
        <v>598.32002999999997</v>
      </c>
      <c r="E10" s="20">
        <v>272.76849999999996</v>
      </c>
      <c r="F10" s="26">
        <v>1088.9592381535633</v>
      </c>
      <c r="G10" s="26">
        <v>1877</v>
      </c>
      <c r="H10" s="26">
        <v>1574.951585353529</v>
      </c>
      <c r="I10" s="20">
        <v>4.7150999999999998E-3</v>
      </c>
      <c r="J10" s="20"/>
    </row>
    <row r="11" spans="1:10" x14ac:dyDescent="0.25">
      <c r="A11">
        <v>13077</v>
      </c>
      <c r="B11" t="s">
        <v>15</v>
      </c>
      <c r="C11">
        <v>2014</v>
      </c>
      <c r="D11" s="20">
        <v>1243</v>
      </c>
      <c r="E11" s="20">
        <v>29.356999999999996</v>
      </c>
      <c r="F11" s="26">
        <v>156.61617308461058</v>
      </c>
      <c r="G11" s="26">
        <v>757</v>
      </c>
      <c r="H11" s="26">
        <v>599.96944234381715</v>
      </c>
      <c r="I11" s="20">
        <v>44.760943991818202</v>
      </c>
      <c r="J11" s="20"/>
    </row>
    <row r="12" spans="1:10" x14ac:dyDescent="0.25">
      <c r="C12">
        <v>2030</v>
      </c>
      <c r="D12" s="20">
        <v>1181.9429999999998</v>
      </c>
      <c r="E12" s="20">
        <v>29.356999999999996</v>
      </c>
      <c r="F12" s="26">
        <v>158.00817064219285</v>
      </c>
      <c r="G12" s="26">
        <v>187</v>
      </c>
      <c r="H12" s="26">
        <v>293.83508227897585</v>
      </c>
      <c r="I12" s="20">
        <v>44.760943991818202</v>
      </c>
      <c r="J12" s="20"/>
    </row>
    <row r="13" spans="1:10" x14ac:dyDescent="0.25">
      <c r="A13">
        <v>13089</v>
      </c>
      <c r="B13" t="s">
        <v>16</v>
      </c>
      <c r="C13">
        <v>2014</v>
      </c>
      <c r="D13" s="20">
        <v>0</v>
      </c>
      <c r="E13" s="20">
        <v>125.2397</v>
      </c>
      <c r="F13" s="26">
        <v>953.9480845007206</v>
      </c>
      <c r="G13" s="26">
        <v>8837</v>
      </c>
      <c r="H13" s="26">
        <v>2175.3884484697478</v>
      </c>
      <c r="I13" s="20">
        <v>3.0891438</v>
      </c>
      <c r="J13" s="20"/>
    </row>
    <row r="14" spans="1:10" x14ac:dyDescent="0.25">
      <c r="C14">
        <v>2030</v>
      </c>
      <c r="D14" s="20">
        <v>0</v>
      </c>
      <c r="E14" s="20">
        <v>125.2397</v>
      </c>
      <c r="F14" s="26">
        <v>968.32310288268445</v>
      </c>
      <c r="G14" s="26">
        <v>1804</v>
      </c>
      <c r="H14" s="26">
        <v>1257.7274522052926</v>
      </c>
      <c r="I14" s="20">
        <v>3.0891438</v>
      </c>
      <c r="J14" s="20"/>
    </row>
    <row r="15" spans="1:10" x14ac:dyDescent="0.25">
      <c r="A15">
        <v>13097</v>
      </c>
      <c r="B15" t="s">
        <v>17</v>
      </c>
      <c r="C15">
        <v>2014</v>
      </c>
      <c r="D15" s="20">
        <v>0</v>
      </c>
      <c r="E15" s="20">
        <v>0</v>
      </c>
      <c r="F15" s="26">
        <v>147.67569909605081</v>
      </c>
      <c r="G15" s="26">
        <v>1627</v>
      </c>
      <c r="H15" s="26">
        <v>369.63538713568227</v>
      </c>
      <c r="I15" s="20">
        <v>0.37440154181818203</v>
      </c>
      <c r="J15" s="20"/>
    </row>
    <row r="16" spans="1:10" x14ac:dyDescent="0.25">
      <c r="C16">
        <v>2030</v>
      </c>
      <c r="D16" s="20">
        <v>0</v>
      </c>
      <c r="E16" s="20">
        <v>0</v>
      </c>
      <c r="F16" s="26">
        <v>149.55787487794689</v>
      </c>
      <c r="G16" s="26">
        <v>343</v>
      </c>
      <c r="H16" s="26">
        <v>178.12240464342068</v>
      </c>
      <c r="I16" s="20">
        <v>0.37440154181818203</v>
      </c>
      <c r="J16" s="20"/>
    </row>
    <row r="17" spans="1:10" x14ac:dyDescent="0.25">
      <c r="A17">
        <v>13113</v>
      </c>
      <c r="B17" t="s">
        <v>18</v>
      </c>
      <c r="C17">
        <v>2014</v>
      </c>
      <c r="D17" s="20">
        <v>0</v>
      </c>
      <c r="E17" s="20">
        <v>7.7449999999999983</v>
      </c>
      <c r="F17" s="26">
        <v>148.57395436091008</v>
      </c>
      <c r="G17" s="26">
        <v>827</v>
      </c>
      <c r="H17" s="26">
        <v>477.26549403902266</v>
      </c>
      <c r="I17" s="20">
        <v>3.6140942209090898</v>
      </c>
      <c r="J17" s="20"/>
    </row>
    <row r="18" spans="1:10" x14ac:dyDescent="0.25">
      <c r="C18">
        <v>2030</v>
      </c>
      <c r="D18" s="20">
        <v>0</v>
      </c>
      <c r="E18" s="20">
        <v>7.7449999999999983</v>
      </c>
      <c r="F18" s="26">
        <v>150.51778394878451</v>
      </c>
      <c r="G18" s="26">
        <v>169</v>
      </c>
      <c r="H18" s="26">
        <v>237.61846947409498</v>
      </c>
      <c r="I18" s="20">
        <v>3.6140942209090898</v>
      </c>
      <c r="J18" s="20"/>
    </row>
    <row r="19" spans="1:10" x14ac:dyDescent="0.25">
      <c r="A19">
        <v>13117</v>
      </c>
      <c r="B19" t="s">
        <v>19</v>
      </c>
      <c r="C19">
        <v>2014</v>
      </c>
      <c r="D19" s="20">
        <v>0</v>
      </c>
      <c r="E19" s="20">
        <v>52.18</v>
      </c>
      <c r="F19" s="26">
        <v>206.29758688455104</v>
      </c>
      <c r="G19" s="26">
        <v>975</v>
      </c>
      <c r="H19" s="26">
        <v>703.41041337163631</v>
      </c>
      <c r="I19" s="20">
        <v>9.3116165454545499E-2</v>
      </c>
    </row>
    <row r="20" spans="1:10" x14ac:dyDescent="0.25">
      <c r="C20">
        <v>2030</v>
      </c>
      <c r="D20" s="20">
        <v>0</v>
      </c>
      <c r="E20" s="20">
        <v>52.18</v>
      </c>
      <c r="F20" s="26">
        <v>208.43026160563892</v>
      </c>
      <c r="G20" s="26">
        <v>251</v>
      </c>
      <c r="H20" s="26">
        <v>395.33703810859987</v>
      </c>
      <c r="I20" s="20">
        <v>9.3116165454545499E-2</v>
      </c>
    </row>
    <row r="21" spans="1:10" x14ac:dyDescent="0.25">
      <c r="A21">
        <v>13121</v>
      </c>
      <c r="B21" t="s">
        <v>20</v>
      </c>
      <c r="C21">
        <v>2014</v>
      </c>
      <c r="D21" s="20">
        <v>0</v>
      </c>
      <c r="E21" s="20">
        <v>490.50960000000009</v>
      </c>
      <c r="F21" s="26">
        <v>1571.0920758723064</v>
      </c>
      <c r="G21" s="26">
        <v>14649</v>
      </c>
      <c r="H21" s="26">
        <v>4542.9166074620925</v>
      </c>
      <c r="I21" s="20">
        <v>5.1911819927272704</v>
      </c>
    </row>
    <row r="22" spans="1:10" x14ac:dyDescent="0.25">
      <c r="C22">
        <v>2030</v>
      </c>
      <c r="D22" s="20">
        <v>0</v>
      </c>
      <c r="E22" s="20">
        <v>490.50960000000009</v>
      </c>
      <c r="F22" s="26">
        <v>1610.4718919615655</v>
      </c>
      <c r="G22" s="26">
        <v>3034</v>
      </c>
      <c r="H22" s="26">
        <v>2353.3514393488454</v>
      </c>
      <c r="I22" s="20">
        <v>5.1911819927272704</v>
      </c>
    </row>
    <row r="23" spans="1:10" x14ac:dyDescent="0.25">
      <c r="A23">
        <v>13135</v>
      </c>
      <c r="B23" t="s">
        <v>21</v>
      </c>
      <c r="C23">
        <v>2014</v>
      </c>
      <c r="D23" s="20">
        <v>0</v>
      </c>
      <c r="E23" s="20">
        <v>0.31</v>
      </c>
      <c r="F23" s="26">
        <v>1026.6738896676227</v>
      </c>
      <c r="G23" s="26">
        <v>8270</v>
      </c>
      <c r="H23" s="26">
        <v>3377.8805081962673</v>
      </c>
      <c r="I23" s="20">
        <v>0.32737302000000001</v>
      </c>
    </row>
    <row r="24" spans="1:10" x14ac:dyDescent="0.25">
      <c r="C24">
        <v>2030</v>
      </c>
      <c r="D24" s="20">
        <v>0</v>
      </c>
      <c r="E24" s="20">
        <v>0.31</v>
      </c>
      <c r="F24" s="26">
        <v>1042.5919524528128</v>
      </c>
      <c r="G24" s="26">
        <v>1888</v>
      </c>
      <c r="H24" s="26">
        <v>1871.1155190729803</v>
      </c>
      <c r="I24" s="20">
        <v>0.32737302000000001</v>
      </c>
    </row>
    <row r="25" spans="1:10" x14ac:dyDescent="0.25">
      <c r="A25">
        <v>13151</v>
      </c>
      <c r="B25" t="s">
        <v>22</v>
      </c>
      <c r="C25">
        <v>2014</v>
      </c>
      <c r="D25" s="20">
        <v>0</v>
      </c>
      <c r="E25" s="20">
        <v>1627.5980000000004</v>
      </c>
      <c r="F25" s="26">
        <v>204.48054864489063</v>
      </c>
      <c r="G25" s="26">
        <v>1488</v>
      </c>
      <c r="H25" s="26">
        <v>992.27175434643891</v>
      </c>
      <c r="I25" s="20">
        <v>3.9632861681818201</v>
      </c>
    </row>
    <row r="26" spans="1:10" x14ac:dyDescent="0.25">
      <c r="C26">
        <v>2030</v>
      </c>
      <c r="D26" s="20">
        <v>0</v>
      </c>
      <c r="E26" s="20">
        <v>1627.5980000000004</v>
      </c>
      <c r="F26" s="26">
        <v>206.75182488757576</v>
      </c>
      <c r="G26" s="26">
        <v>361</v>
      </c>
      <c r="H26" s="26">
        <v>452.14806642860879</v>
      </c>
      <c r="I26" s="20">
        <v>3.9632861681818201</v>
      </c>
    </row>
    <row r="27" spans="1:10" x14ac:dyDescent="0.25">
      <c r="A27">
        <v>13217</v>
      </c>
      <c r="B27" t="s">
        <v>23</v>
      </c>
      <c r="C27">
        <v>2014</v>
      </c>
      <c r="D27" s="20">
        <v>0</v>
      </c>
      <c r="E27" s="20">
        <v>31.356999999999999</v>
      </c>
      <c r="F27" s="26">
        <v>97.375342015506746</v>
      </c>
      <c r="G27" s="26">
        <v>2317</v>
      </c>
      <c r="H27" s="26">
        <v>407.18462166626426</v>
      </c>
      <c r="I27" s="20">
        <v>17.481226711818199</v>
      </c>
    </row>
    <row r="28" spans="1:10" x14ac:dyDescent="0.25">
      <c r="C28">
        <v>2030</v>
      </c>
      <c r="D28" s="20">
        <v>0</v>
      </c>
      <c r="E28" s="20">
        <v>31.356999999999999</v>
      </c>
      <c r="F28" s="26">
        <v>98.275544036420754</v>
      </c>
      <c r="G28" s="26">
        <v>646</v>
      </c>
      <c r="H28" s="26">
        <v>192.50913477121921</v>
      </c>
      <c r="I28" s="20">
        <v>17.481226711818199</v>
      </c>
    </row>
    <row r="29" spans="1:10" x14ac:dyDescent="0.25">
      <c r="A29">
        <v>13223</v>
      </c>
      <c r="B29" t="s">
        <v>24</v>
      </c>
      <c r="C29">
        <v>2014</v>
      </c>
      <c r="D29" s="20">
        <v>0</v>
      </c>
      <c r="E29" s="20">
        <v>0</v>
      </c>
      <c r="F29" s="26">
        <v>137.44850067649668</v>
      </c>
      <c r="G29" s="26">
        <v>549</v>
      </c>
      <c r="H29" s="26">
        <v>554.6821894178388</v>
      </c>
      <c r="I29" s="20">
        <v>9.4298908454545405</v>
      </c>
    </row>
    <row r="30" spans="1:10" x14ac:dyDescent="0.25">
      <c r="C30">
        <v>2030</v>
      </c>
      <c r="D30" s="20">
        <v>0</v>
      </c>
      <c r="E30" s="20">
        <v>0</v>
      </c>
      <c r="F30" s="26">
        <v>138.31807874382298</v>
      </c>
      <c r="G30" s="26">
        <v>132</v>
      </c>
      <c r="H30" s="26">
        <v>253.54124588003452</v>
      </c>
      <c r="I30" s="20">
        <v>9.4298908454545405</v>
      </c>
    </row>
    <row r="31" spans="1:10" x14ac:dyDescent="0.25">
      <c r="A31">
        <v>13247</v>
      </c>
      <c r="B31" t="s">
        <v>25</v>
      </c>
      <c r="C31">
        <v>2014</v>
      </c>
      <c r="D31" s="20">
        <v>0</v>
      </c>
      <c r="E31" s="20">
        <v>55.606999999999999</v>
      </c>
      <c r="F31" s="26">
        <v>105.87355266055862</v>
      </c>
      <c r="G31" s="26">
        <v>850</v>
      </c>
      <c r="H31" s="26">
        <v>289.53200256350033</v>
      </c>
      <c r="I31" s="20">
        <v>6.5285999999999997E-2</v>
      </c>
    </row>
    <row r="32" spans="1:10" x14ac:dyDescent="0.25">
      <c r="C32">
        <v>2030</v>
      </c>
      <c r="D32" s="20">
        <v>0</v>
      </c>
      <c r="E32" s="20">
        <v>55.606999999999999</v>
      </c>
      <c r="F32" s="26">
        <v>107.36803410779655</v>
      </c>
      <c r="G32" s="26">
        <v>198</v>
      </c>
      <c r="H32" s="26">
        <v>150.28824072753793</v>
      </c>
      <c r="I32" s="20">
        <v>6.5285999999999997E-2</v>
      </c>
    </row>
    <row r="35" spans="3:9" x14ac:dyDescent="0.25">
      <c r="D35" s="20"/>
      <c r="E35" s="20"/>
      <c r="F35" s="20"/>
      <c r="G35" s="20"/>
      <c r="H35" s="20"/>
      <c r="I35" s="20"/>
    </row>
    <row r="36" spans="3:9" x14ac:dyDescent="0.25">
      <c r="D36" s="20"/>
      <c r="E36" s="20"/>
      <c r="F36" s="20"/>
      <c r="G36" s="20"/>
      <c r="H36" s="20"/>
      <c r="I36" s="20"/>
    </row>
    <row r="37" spans="3:9" x14ac:dyDescent="0.25">
      <c r="C37" s="20"/>
      <c r="D37" s="20"/>
      <c r="E37" s="20"/>
      <c r="F37" s="20"/>
      <c r="G37" s="20"/>
      <c r="H37" s="20"/>
    </row>
    <row r="38" spans="3:9" x14ac:dyDescent="0.25">
      <c r="D38" s="20"/>
      <c r="E38" s="20"/>
      <c r="F38" s="20"/>
      <c r="G38" s="20"/>
      <c r="H38" s="20"/>
      <c r="I38" s="20"/>
    </row>
    <row r="39" spans="3:9" x14ac:dyDescent="0.25">
      <c r="C39" s="20"/>
      <c r="D39" s="20"/>
      <c r="E39" s="20"/>
      <c r="F39" s="20"/>
      <c r="G39" s="20"/>
      <c r="H39" s="20"/>
    </row>
    <row r="40" spans="3:9" x14ac:dyDescent="0.25">
      <c r="D40" s="20"/>
      <c r="E40" s="20"/>
      <c r="F40" s="20"/>
      <c r="G40" s="20"/>
      <c r="H40" s="20"/>
      <c r="I40" s="20"/>
    </row>
    <row r="41" spans="3:9" x14ac:dyDescent="0.25">
      <c r="C41" s="20"/>
      <c r="D41" s="20"/>
      <c r="E41" s="20"/>
      <c r="F41" s="20"/>
      <c r="G41" s="20"/>
      <c r="H41" s="20"/>
    </row>
    <row r="42" spans="3:9" x14ac:dyDescent="0.25">
      <c r="D42" s="20"/>
      <c r="E42" s="20"/>
      <c r="F42" s="20"/>
      <c r="G42" s="20"/>
      <c r="H42" s="20"/>
      <c r="I42" s="20"/>
    </row>
    <row r="43" spans="3:9" x14ac:dyDescent="0.25">
      <c r="C43" s="20"/>
      <c r="D43" s="20"/>
      <c r="E43" s="20"/>
      <c r="F43" s="20"/>
      <c r="G43" s="20"/>
      <c r="H43" s="20"/>
    </row>
    <row r="44" spans="3:9" x14ac:dyDescent="0.25">
      <c r="D44" s="20"/>
      <c r="F44" s="20"/>
      <c r="H44" s="20"/>
      <c r="I44" s="20"/>
    </row>
    <row r="45" spans="3:9" x14ac:dyDescent="0.25">
      <c r="C45" s="20"/>
      <c r="E45" s="20"/>
      <c r="G45" s="20"/>
      <c r="H45" s="20"/>
    </row>
    <row r="46" spans="3:9" x14ac:dyDescent="0.25">
      <c r="D46" s="20"/>
      <c r="F46" s="20"/>
      <c r="H46" s="20"/>
    </row>
    <row r="47" spans="3:9" x14ac:dyDescent="0.25">
      <c r="G47" s="20"/>
    </row>
    <row r="48" spans="3:9" x14ac:dyDescent="0.25">
      <c r="H48" s="20"/>
      <c r="I48" s="20"/>
    </row>
    <row r="49" spans="7:9" x14ac:dyDescent="0.25">
      <c r="H49" s="20"/>
    </row>
    <row r="51" spans="7:9" x14ac:dyDescent="0.25">
      <c r="G51" s="20"/>
    </row>
    <row r="52" spans="7:9" x14ac:dyDescent="0.25">
      <c r="H52" s="20"/>
      <c r="I52" s="20"/>
    </row>
    <row r="53" spans="7:9" x14ac:dyDescent="0.25">
      <c r="H53" s="20"/>
    </row>
    <row r="55" spans="7:9" x14ac:dyDescent="0.25">
      <c r="G55" s="20"/>
    </row>
    <row r="56" spans="7:9" x14ac:dyDescent="0.25">
      <c r="H56" s="20"/>
      <c r="I56" s="20"/>
    </row>
    <row r="57" spans="7:9" x14ac:dyDescent="0.25">
      <c r="H57" s="20"/>
    </row>
    <row r="59" spans="7:9" x14ac:dyDescent="0.25">
      <c r="G59" s="20"/>
    </row>
    <row r="60" spans="7:9" x14ac:dyDescent="0.25">
      <c r="H60" s="20"/>
      <c r="I60" s="20"/>
    </row>
    <row r="61" spans="7:9" x14ac:dyDescent="0.25">
      <c r="H61" s="20"/>
    </row>
    <row r="63" spans="7:9" x14ac:dyDescent="0.25">
      <c r="G63" s="20"/>
    </row>
    <row r="64" spans="7:9" x14ac:dyDescent="0.25">
      <c r="H64" s="20"/>
      <c r="I64" s="20"/>
    </row>
    <row r="66" spans="8:9" x14ac:dyDescent="0.25">
      <c r="H66" s="20"/>
      <c r="I66" s="20"/>
    </row>
    <row r="68" spans="8:9" x14ac:dyDescent="0.25">
      <c r="H68" s="20"/>
      <c r="I68" s="20"/>
    </row>
    <row r="70" spans="8:9" x14ac:dyDescent="0.25">
      <c r="H70" s="20"/>
      <c r="I70" s="20"/>
    </row>
    <row r="72" spans="8:9" x14ac:dyDescent="0.25">
      <c r="H72" s="20"/>
      <c r="I72" s="20"/>
    </row>
    <row r="74" spans="8:9" x14ac:dyDescent="0.25">
      <c r="H74" s="20"/>
      <c r="I74" s="20"/>
    </row>
    <row r="76" spans="8:9" x14ac:dyDescent="0.25">
      <c r="H76" s="20"/>
      <c r="I76" s="20"/>
    </row>
    <row r="78" spans="8:9" x14ac:dyDescent="0.25">
      <c r="H78" s="20"/>
      <c r="I78" s="20"/>
    </row>
    <row r="80" spans="8:9" x14ac:dyDescent="0.25">
      <c r="H80" s="20"/>
      <c r="I80" s="20"/>
    </row>
    <row r="82" spans="4:9" x14ac:dyDescent="0.25">
      <c r="H82" s="20"/>
      <c r="I82" s="20"/>
    </row>
    <row r="84" spans="4:9" x14ac:dyDescent="0.25">
      <c r="D84" s="20"/>
      <c r="E84" s="20"/>
      <c r="F84" s="20"/>
      <c r="G84" s="20"/>
      <c r="H84" s="20"/>
      <c r="I84" s="20"/>
    </row>
    <row r="85" spans="4:9" x14ac:dyDescent="0.25">
      <c r="D85" s="20"/>
      <c r="E85" s="20"/>
      <c r="F85" s="20"/>
      <c r="G85" s="20"/>
      <c r="H85" s="20"/>
      <c r="I85" s="20"/>
    </row>
    <row r="86" spans="4:9" x14ac:dyDescent="0.25">
      <c r="D86" s="20"/>
      <c r="E86" s="20"/>
      <c r="F86" s="20"/>
      <c r="G86" s="20"/>
      <c r="H86" s="20"/>
      <c r="I86" s="20"/>
    </row>
    <row r="87" spans="4:9" x14ac:dyDescent="0.25">
      <c r="D87" s="20"/>
      <c r="E87" s="20"/>
      <c r="F87" s="20"/>
      <c r="G87" s="20"/>
      <c r="H87" s="20"/>
      <c r="I87" s="20"/>
    </row>
    <row r="88" spans="4:9" x14ac:dyDescent="0.25">
      <c r="D88" s="20"/>
      <c r="E88" s="20"/>
      <c r="F88" s="20"/>
      <c r="G88" s="20"/>
      <c r="H88" s="20"/>
      <c r="I88" s="20"/>
    </row>
    <row r="89" spans="4:9" x14ac:dyDescent="0.25">
      <c r="D89" s="20"/>
      <c r="E89" s="20"/>
      <c r="F89" s="20"/>
      <c r="G89" s="20"/>
      <c r="H89" s="20"/>
      <c r="I89" s="20"/>
    </row>
    <row r="90" spans="4:9" x14ac:dyDescent="0.25">
      <c r="D90" s="20"/>
      <c r="E90" s="20"/>
      <c r="F90" s="20"/>
      <c r="G90" s="20"/>
      <c r="H90" s="20"/>
      <c r="I90" s="20"/>
    </row>
    <row r="91" spans="4:9" x14ac:dyDescent="0.25">
      <c r="D91" s="20"/>
      <c r="E91" s="20"/>
      <c r="F91" s="20"/>
      <c r="G91" s="20"/>
      <c r="H91" s="20"/>
      <c r="I91" s="20"/>
    </row>
    <row r="92" spans="4:9" x14ac:dyDescent="0.25">
      <c r="D92" s="20"/>
      <c r="E92" s="20"/>
      <c r="F92" s="20"/>
      <c r="G92" s="20"/>
      <c r="H92" s="20"/>
      <c r="I92" s="20"/>
    </row>
    <row r="93" spans="4:9" x14ac:dyDescent="0.25">
      <c r="D93" s="20"/>
      <c r="F93" s="20"/>
      <c r="H93" s="20"/>
    </row>
    <row r="94" spans="4:9" x14ac:dyDescent="0.25">
      <c r="D94" s="20"/>
      <c r="F94" s="20"/>
      <c r="H94" s="20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4"/>
  <sheetViews>
    <sheetView workbookViewId="0">
      <selection activeCell="N32" sqref="N32"/>
    </sheetView>
  </sheetViews>
  <sheetFormatPr defaultRowHeight="15" x14ac:dyDescent="0.25"/>
  <cols>
    <col min="1" max="1" width="7.28515625" customWidth="1"/>
    <col min="2" max="2" width="9.5703125" bestFit="1" customWidth="1"/>
    <col min="3" max="3" width="7.28515625" customWidth="1"/>
    <col min="4" max="4" width="10" bestFit="1" customWidth="1"/>
    <col min="5" max="5" width="13.5703125" bestFit="1" customWidth="1"/>
    <col min="6" max="6" width="9.42578125" bestFit="1" customWidth="1"/>
    <col min="7" max="7" width="7.5703125" bestFit="1" customWidth="1"/>
    <col min="8" max="8" width="8.7109375" bestFit="1" customWidth="1"/>
    <col min="9" max="9" width="5.28515625" bestFit="1" customWidth="1"/>
  </cols>
  <sheetData>
    <row r="1" spans="1:10" x14ac:dyDescent="0.25">
      <c r="A1" t="s">
        <v>51</v>
      </c>
    </row>
    <row r="2" spans="1:10" x14ac:dyDescent="0.25">
      <c r="A2" t="s">
        <v>2</v>
      </c>
      <c r="B2" t="s">
        <v>1</v>
      </c>
      <c r="C2" t="s">
        <v>49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</row>
    <row r="3" spans="1:10" x14ac:dyDescent="0.25">
      <c r="A3">
        <v>13015</v>
      </c>
      <c r="B3" t="s">
        <v>11</v>
      </c>
      <c r="C3">
        <v>2014</v>
      </c>
      <c r="D3" s="1">
        <v>16.749225069380689</v>
      </c>
      <c r="E3" s="1">
        <v>0.50724380535642499</v>
      </c>
      <c r="F3" s="27">
        <v>0.16457307619516046</v>
      </c>
      <c r="G3" s="27">
        <v>11.03</v>
      </c>
      <c r="H3" s="27">
        <v>2.6696280253594762</v>
      </c>
      <c r="I3" s="1">
        <v>8.177236363636365E-4</v>
      </c>
      <c r="J3" s="20"/>
    </row>
    <row r="4" spans="1:10" x14ac:dyDescent="0.25">
      <c r="C4">
        <v>2030</v>
      </c>
      <c r="D4" s="1">
        <v>17.171305541129083</v>
      </c>
      <c r="E4" s="1">
        <v>0.50724380535642499</v>
      </c>
      <c r="F4" s="27">
        <v>0.16688187676603086</v>
      </c>
      <c r="G4" s="27">
        <v>2.91</v>
      </c>
      <c r="H4" s="27">
        <v>1.2776794122221709</v>
      </c>
      <c r="I4" s="1">
        <v>8.177236363636365E-4</v>
      </c>
      <c r="J4" s="20"/>
    </row>
    <row r="5" spans="1:10" x14ac:dyDescent="0.25">
      <c r="A5">
        <v>13057</v>
      </c>
      <c r="B5" t="s">
        <v>12</v>
      </c>
      <c r="C5">
        <v>2014</v>
      </c>
      <c r="D5" s="1">
        <v>0</v>
      </c>
      <c r="E5" s="1">
        <v>0.2706722671966702</v>
      </c>
      <c r="F5" s="27">
        <v>0.13639776084223265</v>
      </c>
      <c r="G5" s="27">
        <v>4.1500000000000004</v>
      </c>
      <c r="H5" s="27">
        <v>2.7225787743386221</v>
      </c>
      <c r="I5" s="1">
        <v>0</v>
      </c>
      <c r="J5" s="20"/>
    </row>
    <row r="6" spans="1:10" x14ac:dyDescent="0.25">
      <c r="C6">
        <v>2030</v>
      </c>
      <c r="D6" s="1">
        <v>0</v>
      </c>
      <c r="E6" s="1">
        <v>0.2706722671966702</v>
      </c>
      <c r="F6" s="27">
        <v>0.13979511257760585</v>
      </c>
      <c r="G6" s="27">
        <v>1</v>
      </c>
      <c r="H6" s="27">
        <v>1.3935312448827057</v>
      </c>
      <c r="I6" s="1">
        <v>0</v>
      </c>
      <c r="J6" s="20"/>
    </row>
    <row r="7" spans="1:10" x14ac:dyDescent="0.25">
      <c r="A7">
        <v>13063</v>
      </c>
      <c r="B7" t="s">
        <v>13</v>
      </c>
      <c r="C7">
        <v>2014</v>
      </c>
      <c r="D7" s="1">
        <v>0</v>
      </c>
      <c r="E7" s="1">
        <v>0.27745340787952261</v>
      </c>
      <c r="F7" s="27">
        <v>0.19268900002425507</v>
      </c>
      <c r="G7" s="27">
        <v>8.39</v>
      </c>
      <c r="H7" s="27">
        <v>15.725702715617791</v>
      </c>
      <c r="I7" s="1">
        <v>0</v>
      </c>
      <c r="J7" s="20"/>
    </row>
    <row r="8" spans="1:10" x14ac:dyDescent="0.25">
      <c r="C8">
        <v>2030</v>
      </c>
      <c r="D8" s="1">
        <v>0</v>
      </c>
      <c r="E8" s="1">
        <v>0.27745340787952261</v>
      </c>
      <c r="F8" s="27">
        <v>0.19919425126755297</v>
      </c>
      <c r="G8" s="27">
        <v>1.78</v>
      </c>
      <c r="H8" s="27">
        <v>17.779588059463933</v>
      </c>
      <c r="I8" s="1">
        <v>0</v>
      </c>
      <c r="J8" s="20"/>
    </row>
    <row r="9" spans="1:10" x14ac:dyDescent="0.25">
      <c r="A9">
        <v>13067</v>
      </c>
      <c r="B9" t="s">
        <v>14</v>
      </c>
      <c r="C9">
        <v>2014</v>
      </c>
      <c r="D9" s="1">
        <v>1.4076441193990497</v>
      </c>
      <c r="E9" s="1">
        <v>0.73239471885416607</v>
      </c>
      <c r="F9" s="27">
        <v>0.72948786016384559</v>
      </c>
      <c r="G9" s="27">
        <v>26.23</v>
      </c>
      <c r="H9" s="27">
        <v>9.0538898018087917</v>
      </c>
      <c r="I9" s="1">
        <v>0</v>
      </c>
      <c r="J9" s="20"/>
    </row>
    <row r="10" spans="1:10" x14ac:dyDescent="0.25">
      <c r="C10">
        <v>2030</v>
      </c>
      <c r="D10" s="1">
        <v>1.6629907626580376</v>
      </c>
      <c r="E10" s="1">
        <v>0.73239471885416607</v>
      </c>
      <c r="F10" s="27">
        <v>0.75488386561363308</v>
      </c>
      <c r="G10" s="27">
        <v>5.49</v>
      </c>
      <c r="H10" s="27">
        <v>5.0528339525599124</v>
      </c>
      <c r="I10" s="1">
        <v>0</v>
      </c>
      <c r="J10" s="20"/>
    </row>
    <row r="11" spans="1:10" x14ac:dyDescent="0.25">
      <c r="A11">
        <v>13077</v>
      </c>
      <c r="B11" t="s">
        <v>15</v>
      </c>
      <c r="C11">
        <v>2014</v>
      </c>
      <c r="D11" s="1">
        <v>4.93</v>
      </c>
      <c r="E11" s="1">
        <v>7.8166215761811847E-2</v>
      </c>
      <c r="F11" s="27">
        <v>0.13193154732006626</v>
      </c>
      <c r="G11" s="27">
        <v>2.21</v>
      </c>
      <c r="H11" s="27">
        <v>1.8833247490931861</v>
      </c>
      <c r="I11" s="1">
        <v>7.435815000000001E-3</v>
      </c>
      <c r="J11" s="20"/>
    </row>
    <row r="12" spans="1:10" x14ac:dyDescent="0.25">
      <c r="C12">
        <v>2030</v>
      </c>
      <c r="D12" s="1">
        <v>3.24</v>
      </c>
      <c r="E12" s="1">
        <v>7.8166215761811847E-2</v>
      </c>
      <c r="F12" s="27">
        <v>0.1341461534745427</v>
      </c>
      <c r="G12" s="27">
        <v>0.55000000000000004</v>
      </c>
      <c r="H12" s="27">
        <v>0.9238741936125725</v>
      </c>
      <c r="I12" s="1">
        <v>7.435815000000001E-3</v>
      </c>
      <c r="J12" s="20"/>
    </row>
    <row r="13" spans="1:10" x14ac:dyDescent="0.25">
      <c r="A13">
        <v>13089</v>
      </c>
      <c r="B13" t="s">
        <v>16</v>
      </c>
      <c r="C13">
        <v>2014</v>
      </c>
      <c r="D13" s="1">
        <v>0</v>
      </c>
      <c r="E13" s="1">
        <v>0.33358777031325743</v>
      </c>
      <c r="F13" s="27">
        <v>0.66834312037647992</v>
      </c>
      <c r="G13" s="27">
        <v>25.84</v>
      </c>
      <c r="H13" s="27">
        <v>7.0842393629664482</v>
      </c>
      <c r="I13" s="1">
        <v>0</v>
      </c>
      <c r="J13" s="20"/>
    </row>
    <row r="14" spans="1:10" x14ac:dyDescent="0.25">
      <c r="C14">
        <v>2030</v>
      </c>
      <c r="D14" s="1">
        <v>0</v>
      </c>
      <c r="E14" s="1">
        <v>0.33358777031325743</v>
      </c>
      <c r="F14" s="27">
        <v>0.69149896482001993</v>
      </c>
      <c r="G14" s="27">
        <v>5.27</v>
      </c>
      <c r="H14" s="27">
        <v>4.0956274017597885</v>
      </c>
      <c r="I14" s="1">
        <v>0</v>
      </c>
      <c r="J14" s="20"/>
    </row>
    <row r="15" spans="1:10" x14ac:dyDescent="0.25">
      <c r="A15">
        <v>13097</v>
      </c>
      <c r="B15" t="s">
        <v>17</v>
      </c>
      <c r="C15">
        <v>2014</v>
      </c>
      <c r="D15" s="1">
        <v>0</v>
      </c>
      <c r="E15" s="1">
        <v>0</v>
      </c>
      <c r="F15" s="27">
        <v>9.1943144816712605E-2</v>
      </c>
      <c r="G15" s="27">
        <v>4.76</v>
      </c>
      <c r="H15" s="27">
        <v>1.1722124075275788</v>
      </c>
      <c r="I15" s="1">
        <v>0</v>
      </c>
      <c r="J15" s="20"/>
    </row>
    <row r="16" spans="1:10" x14ac:dyDescent="0.25">
      <c r="C16">
        <v>2030</v>
      </c>
      <c r="D16" s="1">
        <v>0</v>
      </c>
      <c r="E16" s="1">
        <v>0</v>
      </c>
      <c r="F16" s="27">
        <v>9.4939878138763548E-2</v>
      </c>
      <c r="G16" s="27">
        <v>1</v>
      </c>
      <c r="H16" s="27">
        <v>0.55835367117176082</v>
      </c>
      <c r="I16" s="1">
        <v>0</v>
      </c>
      <c r="J16" s="20"/>
    </row>
    <row r="17" spans="1:10" x14ac:dyDescent="0.25">
      <c r="A17">
        <v>13113</v>
      </c>
      <c r="B17" t="s">
        <v>18</v>
      </c>
      <c r="C17">
        <v>2014</v>
      </c>
      <c r="D17" s="1">
        <v>0</v>
      </c>
      <c r="E17" s="1">
        <v>2.0316836041696654E-2</v>
      </c>
      <c r="F17" s="27">
        <v>9.8723199678809714E-2</v>
      </c>
      <c r="G17" s="27">
        <v>2.42</v>
      </c>
      <c r="H17" s="27">
        <v>1.5270691176721174</v>
      </c>
      <c r="I17" s="1">
        <v>0</v>
      </c>
      <c r="J17" s="20"/>
    </row>
    <row r="18" spans="1:10" x14ac:dyDescent="0.25">
      <c r="C18">
        <v>2030</v>
      </c>
      <c r="D18" s="1">
        <v>0</v>
      </c>
      <c r="E18" s="1">
        <v>2.0316836041696654E-2</v>
      </c>
      <c r="F18" s="27">
        <v>0.10185792990116654</v>
      </c>
      <c r="G18" s="27">
        <v>0.5</v>
      </c>
      <c r="H18" s="27">
        <v>0.75431944007253304</v>
      </c>
      <c r="I18" s="1">
        <v>0</v>
      </c>
      <c r="J18" s="20"/>
    </row>
    <row r="19" spans="1:10" x14ac:dyDescent="0.25">
      <c r="A19">
        <v>13117</v>
      </c>
      <c r="B19" t="s">
        <v>19</v>
      </c>
      <c r="C19">
        <v>2014</v>
      </c>
      <c r="D19" s="1">
        <v>0</v>
      </c>
      <c r="E19" s="1">
        <v>0.13817249691261402</v>
      </c>
      <c r="F19" s="27">
        <v>0.1249904606765658</v>
      </c>
      <c r="G19" s="27">
        <v>2.85</v>
      </c>
      <c r="H19" s="27">
        <v>2.3008742227577548</v>
      </c>
      <c r="I19" s="1">
        <v>0</v>
      </c>
    </row>
    <row r="20" spans="1:10" x14ac:dyDescent="0.25">
      <c r="C20">
        <v>2030</v>
      </c>
      <c r="D20" s="1">
        <v>0</v>
      </c>
      <c r="E20" s="1">
        <v>0.13817249691261402</v>
      </c>
      <c r="F20" s="27">
        <v>0.12839840585286436</v>
      </c>
      <c r="G20" s="27">
        <v>0.73</v>
      </c>
      <c r="H20" s="27">
        <v>1.2671285444897975</v>
      </c>
      <c r="I20" s="1">
        <v>0</v>
      </c>
    </row>
    <row r="21" spans="1:10" x14ac:dyDescent="0.25">
      <c r="A21">
        <v>13121</v>
      </c>
      <c r="B21" t="s">
        <v>20</v>
      </c>
      <c r="C21">
        <v>2014</v>
      </c>
      <c r="D21" s="1">
        <v>0</v>
      </c>
      <c r="E21" s="1">
        <v>1.3037761223590665</v>
      </c>
      <c r="F21" s="27">
        <v>1.409425829844926</v>
      </c>
      <c r="G21" s="27">
        <v>42.83</v>
      </c>
      <c r="H21" s="27">
        <v>14.182820330657089</v>
      </c>
      <c r="I21" s="1">
        <v>0</v>
      </c>
    </row>
    <row r="22" spans="1:10" x14ac:dyDescent="0.25">
      <c r="C22">
        <v>2030</v>
      </c>
      <c r="D22" s="1">
        <v>0</v>
      </c>
      <c r="E22" s="1">
        <v>1.3037761223590665</v>
      </c>
      <c r="F22" s="27">
        <v>1.4744423613288278</v>
      </c>
      <c r="G22" s="27">
        <v>8.8699999999999992</v>
      </c>
      <c r="H22" s="27">
        <v>7.2338487406976553</v>
      </c>
      <c r="I22" s="1">
        <v>0</v>
      </c>
    </row>
    <row r="23" spans="1:10" x14ac:dyDescent="0.25">
      <c r="A23">
        <v>13135</v>
      </c>
      <c r="B23" t="s">
        <v>21</v>
      </c>
      <c r="C23">
        <v>2014</v>
      </c>
      <c r="D23" s="1">
        <v>0</v>
      </c>
      <c r="E23" s="1">
        <v>8.3333333333299989E-4</v>
      </c>
      <c r="F23" s="27">
        <v>0.71908042990187671</v>
      </c>
      <c r="G23" s="27">
        <v>24.18</v>
      </c>
      <c r="H23" s="27">
        <v>11.254661571140746</v>
      </c>
      <c r="I23" s="1">
        <v>0</v>
      </c>
    </row>
    <row r="24" spans="1:10" x14ac:dyDescent="0.25">
      <c r="C24">
        <v>2030</v>
      </c>
      <c r="D24" s="1">
        <v>0</v>
      </c>
      <c r="E24" s="1">
        <v>8.3333333333299989E-4</v>
      </c>
      <c r="F24" s="27">
        <v>0.74484820033713628</v>
      </c>
      <c r="G24" s="27">
        <v>5.52</v>
      </c>
      <c r="H24" s="27">
        <v>6.2676349650465806</v>
      </c>
      <c r="I24" s="1">
        <v>0</v>
      </c>
    </row>
    <row r="25" spans="1:10" x14ac:dyDescent="0.25">
      <c r="A25">
        <v>13151</v>
      </c>
      <c r="B25" t="s">
        <v>22</v>
      </c>
      <c r="C25">
        <v>2014</v>
      </c>
      <c r="D25" s="1">
        <v>0</v>
      </c>
      <c r="E25" s="1">
        <v>4.374753327510601</v>
      </c>
      <c r="F25" s="27">
        <v>0.12941484294389211</v>
      </c>
      <c r="G25" s="27">
        <v>4.3499999999999996</v>
      </c>
      <c r="H25" s="27">
        <v>3.1438033589607133</v>
      </c>
      <c r="I25" s="1">
        <v>0</v>
      </c>
    </row>
    <row r="26" spans="1:10" x14ac:dyDescent="0.25">
      <c r="C26">
        <v>2030</v>
      </c>
      <c r="D26" s="1">
        <v>0</v>
      </c>
      <c r="E26" s="1">
        <v>4.374753327510601</v>
      </c>
      <c r="F26" s="27">
        <v>0.13314266651316869</v>
      </c>
      <c r="G26" s="27">
        <v>1.05</v>
      </c>
      <c r="H26" s="27">
        <v>1.4156636424067468</v>
      </c>
      <c r="I26" s="1">
        <v>0</v>
      </c>
    </row>
    <row r="27" spans="1:10" x14ac:dyDescent="0.25">
      <c r="A27">
        <v>13217</v>
      </c>
      <c r="B27" t="s">
        <v>23</v>
      </c>
      <c r="C27">
        <v>2014</v>
      </c>
      <c r="D27" s="1">
        <v>0</v>
      </c>
      <c r="E27" s="1">
        <v>8.3448735581246741E-2</v>
      </c>
      <c r="F27" s="27">
        <v>9.837995032647523E-2</v>
      </c>
      <c r="G27" s="27">
        <v>6.78</v>
      </c>
      <c r="H27" s="27">
        <v>1.3268384734926988</v>
      </c>
      <c r="I27" s="1">
        <v>0</v>
      </c>
    </row>
    <row r="28" spans="1:10" x14ac:dyDescent="0.25">
      <c r="C28">
        <v>2030</v>
      </c>
      <c r="D28" s="1">
        <v>0</v>
      </c>
      <c r="E28" s="1">
        <v>8.3448735581246741E-2</v>
      </c>
      <c r="F28" s="27">
        <v>9.9822425263561623E-2</v>
      </c>
      <c r="G28" s="27">
        <v>1.89</v>
      </c>
      <c r="H28" s="27">
        <v>0.61487484481791577</v>
      </c>
      <c r="I28" s="1">
        <v>0</v>
      </c>
    </row>
    <row r="29" spans="1:10" x14ac:dyDescent="0.25">
      <c r="A29">
        <v>13223</v>
      </c>
      <c r="B29" t="s">
        <v>24</v>
      </c>
      <c r="C29">
        <v>2014</v>
      </c>
      <c r="D29" s="1">
        <v>0</v>
      </c>
      <c r="E29" s="1">
        <v>0</v>
      </c>
      <c r="F29" s="27">
        <v>8.2901517325802171E-2</v>
      </c>
      <c r="G29" s="27">
        <v>1.6</v>
      </c>
      <c r="H29" s="27">
        <v>1.7035219912929218</v>
      </c>
      <c r="I29" s="1">
        <v>0</v>
      </c>
    </row>
    <row r="30" spans="1:10" x14ac:dyDescent="0.25">
      <c r="C30">
        <v>2030</v>
      </c>
      <c r="D30" s="1">
        <v>0</v>
      </c>
      <c r="E30" s="1">
        <v>0</v>
      </c>
      <c r="F30" s="27">
        <v>8.4199885039139305E-2</v>
      </c>
      <c r="G30" s="27">
        <v>0.39</v>
      </c>
      <c r="H30" s="27">
        <v>0.77355591536718982</v>
      </c>
      <c r="I30" s="1">
        <v>0</v>
      </c>
    </row>
    <row r="31" spans="1:10" x14ac:dyDescent="0.25">
      <c r="A31">
        <v>13247</v>
      </c>
      <c r="B31" t="s">
        <v>25</v>
      </c>
      <c r="C31">
        <v>2014</v>
      </c>
      <c r="D31" s="1">
        <v>0</v>
      </c>
      <c r="E31" s="1">
        <v>0.14843237616593993</v>
      </c>
      <c r="F31" s="27">
        <v>9.5958147502886726E-2</v>
      </c>
      <c r="G31" s="27">
        <v>2.4900000000000002</v>
      </c>
      <c r="H31" s="27">
        <v>0.94223287107736076</v>
      </c>
      <c r="I31" s="1">
        <v>0</v>
      </c>
    </row>
    <row r="32" spans="1:10" x14ac:dyDescent="0.25">
      <c r="C32">
        <v>2030</v>
      </c>
      <c r="D32" s="1">
        <v>0</v>
      </c>
      <c r="E32" s="1">
        <v>0.14843237616593993</v>
      </c>
      <c r="F32" s="27">
        <v>9.841157373551937E-2</v>
      </c>
      <c r="G32" s="27">
        <v>0.57999999999999996</v>
      </c>
      <c r="H32" s="27">
        <v>0.48425022044021032</v>
      </c>
      <c r="I32" s="1">
        <v>0</v>
      </c>
    </row>
    <row r="35" spans="4:9" x14ac:dyDescent="0.25">
      <c r="D35" s="20"/>
      <c r="E35" s="20"/>
      <c r="F35" s="20"/>
      <c r="G35" s="20"/>
      <c r="H35" s="20"/>
      <c r="I35" s="20"/>
    </row>
    <row r="36" spans="4:9" x14ac:dyDescent="0.25">
      <c r="D36" s="20"/>
      <c r="E36" s="20"/>
      <c r="F36" s="20"/>
      <c r="G36" s="20"/>
      <c r="H36" s="20"/>
      <c r="I36" s="20"/>
    </row>
    <row r="37" spans="4:9" x14ac:dyDescent="0.25">
      <c r="D37" s="20"/>
      <c r="E37" s="20"/>
      <c r="F37" s="20"/>
      <c r="G37" s="20"/>
      <c r="H37" s="20"/>
      <c r="I37" s="20"/>
    </row>
    <row r="38" spans="4:9" x14ac:dyDescent="0.25">
      <c r="D38" s="20"/>
      <c r="E38" s="20"/>
      <c r="F38" s="20"/>
      <c r="G38" s="20"/>
      <c r="H38" s="20"/>
      <c r="I38" s="20"/>
    </row>
    <row r="39" spans="4:9" x14ac:dyDescent="0.25">
      <c r="D39" s="20"/>
      <c r="E39" s="20"/>
      <c r="F39" s="20"/>
      <c r="G39" s="20"/>
      <c r="H39" s="20"/>
      <c r="I39" s="20"/>
    </row>
    <row r="40" spans="4:9" x14ac:dyDescent="0.25">
      <c r="D40" s="20"/>
      <c r="E40" s="20"/>
      <c r="F40" s="20"/>
      <c r="G40" s="20"/>
      <c r="H40" s="20"/>
      <c r="I40" s="20"/>
    </row>
    <row r="41" spans="4:9" x14ac:dyDescent="0.25">
      <c r="D41" s="20"/>
      <c r="E41" s="20"/>
      <c r="F41" s="20"/>
      <c r="G41" s="20"/>
      <c r="H41" s="20"/>
      <c r="I41" s="20"/>
    </row>
    <row r="42" spans="4:9" x14ac:dyDescent="0.25">
      <c r="D42" s="20"/>
      <c r="E42" s="20"/>
      <c r="F42" s="20"/>
      <c r="G42" s="20"/>
      <c r="H42" s="20"/>
      <c r="I42" s="20"/>
    </row>
    <row r="43" spans="4:9" x14ac:dyDescent="0.25">
      <c r="D43" s="20"/>
      <c r="E43" s="20"/>
      <c r="F43" s="20"/>
      <c r="G43" s="20"/>
      <c r="H43" s="20"/>
      <c r="I43" s="20"/>
    </row>
    <row r="44" spans="4:9" x14ac:dyDescent="0.25">
      <c r="D44" s="20"/>
      <c r="E44" s="20"/>
      <c r="F44" s="20"/>
      <c r="G44" s="20"/>
      <c r="H44" s="20"/>
      <c r="I44" s="20"/>
    </row>
    <row r="45" spans="4:9" x14ac:dyDescent="0.25">
      <c r="D45" s="20"/>
      <c r="E45" s="20"/>
      <c r="F45" s="20"/>
      <c r="G45" s="20"/>
      <c r="H45" s="20"/>
      <c r="I45" s="20"/>
    </row>
    <row r="46" spans="4:9" x14ac:dyDescent="0.25">
      <c r="D46" s="20"/>
      <c r="E46" s="20"/>
      <c r="F46" s="20"/>
      <c r="G46" s="20"/>
      <c r="H46" s="20"/>
      <c r="I46" s="20"/>
    </row>
    <row r="47" spans="4:9" x14ac:dyDescent="0.25">
      <c r="D47" s="20"/>
      <c r="E47" s="20"/>
      <c r="F47" s="20"/>
      <c r="G47" s="20"/>
      <c r="H47" s="20"/>
      <c r="I47" s="20"/>
    </row>
    <row r="48" spans="4:9" x14ac:dyDescent="0.25">
      <c r="D48" s="20"/>
      <c r="E48" s="20"/>
      <c r="F48" s="20"/>
      <c r="G48" s="20"/>
      <c r="H48" s="20"/>
      <c r="I48" s="20"/>
    </row>
    <row r="49" spans="4:9" x14ac:dyDescent="0.25">
      <c r="D49" s="20"/>
      <c r="E49" s="20"/>
      <c r="F49" s="20"/>
      <c r="G49" s="20"/>
      <c r="H49" s="20"/>
      <c r="I49" s="20"/>
    </row>
    <row r="50" spans="4:9" x14ac:dyDescent="0.25">
      <c r="D50" s="20"/>
      <c r="E50" s="20"/>
      <c r="F50" s="20"/>
      <c r="G50" s="20"/>
      <c r="H50" s="20"/>
      <c r="I50" s="20"/>
    </row>
    <row r="51" spans="4:9" x14ac:dyDescent="0.25">
      <c r="D51" s="20"/>
      <c r="E51" s="20"/>
      <c r="F51" s="20"/>
      <c r="G51" s="20"/>
      <c r="H51" s="20"/>
      <c r="I51" s="20"/>
    </row>
    <row r="52" spans="4:9" x14ac:dyDescent="0.25">
      <c r="D52" s="20"/>
      <c r="E52" s="20"/>
      <c r="F52" s="20"/>
      <c r="G52" s="20"/>
      <c r="H52" s="20"/>
      <c r="I52" s="20"/>
    </row>
    <row r="53" spans="4:9" x14ac:dyDescent="0.25">
      <c r="D53" s="20"/>
      <c r="E53" s="20"/>
      <c r="F53" s="20"/>
      <c r="G53" s="20"/>
      <c r="H53" s="20"/>
      <c r="I53" s="20"/>
    </row>
    <row r="54" spans="4:9" x14ac:dyDescent="0.25">
      <c r="D54" s="20"/>
      <c r="E54" s="20"/>
      <c r="F54" s="20"/>
      <c r="G54" s="20"/>
      <c r="H54" s="20"/>
      <c r="I54" s="20"/>
    </row>
    <row r="55" spans="4:9" x14ac:dyDescent="0.25">
      <c r="D55" s="20"/>
      <c r="E55" s="20"/>
      <c r="F55" s="20"/>
      <c r="G55" s="20"/>
      <c r="H55" s="20"/>
      <c r="I55" s="20"/>
    </row>
    <row r="56" spans="4:9" x14ac:dyDescent="0.25">
      <c r="D56" s="20"/>
      <c r="E56" s="20"/>
      <c r="F56" s="20"/>
      <c r="G56" s="20"/>
      <c r="H56" s="20"/>
      <c r="I56" s="20"/>
    </row>
    <row r="57" spans="4:9" x14ac:dyDescent="0.25">
      <c r="D57" s="20"/>
      <c r="E57" s="20"/>
      <c r="F57" s="20"/>
      <c r="G57" s="20"/>
      <c r="H57" s="20"/>
      <c r="I57" s="20"/>
    </row>
    <row r="58" spans="4:9" x14ac:dyDescent="0.25">
      <c r="D58" s="20"/>
      <c r="E58" s="20"/>
      <c r="F58" s="20"/>
      <c r="G58" s="20"/>
      <c r="H58" s="20"/>
      <c r="I58" s="20"/>
    </row>
    <row r="59" spans="4:9" x14ac:dyDescent="0.25">
      <c r="D59" s="20"/>
      <c r="E59" s="20"/>
      <c r="F59" s="20"/>
      <c r="G59" s="20"/>
      <c r="H59" s="20"/>
      <c r="I59" s="20"/>
    </row>
    <row r="60" spans="4:9" x14ac:dyDescent="0.25">
      <c r="D60" s="20"/>
      <c r="E60" s="20"/>
      <c r="F60" s="20"/>
      <c r="G60" s="20"/>
      <c r="H60" s="20"/>
      <c r="I60" s="20"/>
    </row>
    <row r="61" spans="4:9" x14ac:dyDescent="0.25">
      <c r="D61" s="20"/>
      <c r="E61" s="20"/>
      <c r="F61" s="20"/>
      <c r="G61" s="20"/>
      <c r="H61" s="20"/>
      <c r="I61" s="20"/>
    </row>
    <row r="62" spans="4:9" x14ac:dyDescent="0.25">
      <c r="D62" s="20"/>
      <c r="E62" s="20"/>
      <c r="F62" s="20"/>
      <c r="G62" s="20"/>
      <c r="H62" s="20"/>
      <c r="I62" s="20"/>
    </row>
    <row r="63" spans="4:9" x14ac:dyDescent="0.25">
      <c r="D63" s="20"/>
      <c r="E63" s="20"/>
      <c r="F63" s="20"/>
      <c r="G63" s="20"/>
      <c r="H63" s="20"/>
      <c r="I63" s="20"/>
    </row>
    <row r="64" spans="4:9" x14ac:dyDescent="0.25">
      <c r="D64" s="20"/>
      <c r="E64" s="20"/>
      <c r="F64" s="20"/>
      <c r="G64" s="20"/>
      <c r="H64" s="20"/>
      <c r="I64" s="20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4"/>
  <sheetViews>
    <sheetView zoomScaleNormal="100" workbookViewId="0">
      <selection activeCell="L28" sqref="L28"/>
    </sheetView>
  </sheetViews>
  <sheetFormatPr defaultRowHeight="15" x14ac:dyDescent="0.25"/>
  <cols>
    <col min="1" max="1" width="7.28515625" customWidth="1"/>
    <col min="2" max="2" width="9.5703125" bestFit="1" customWidth="1"/>
    <col min="3" max="3" width="7.28515625" customWidth="1"/>
    <col min="4" max="4" width="10" bestFit="1" customWidth="1"/>
    <col min="5" max="5" width="13.5703125" bestFit="1" customWidth="1"/>
    <col min="6" max="6" width="9.42578125" bestFit="1" customWidth="1"/>
    <col min="7" max="7" width="7.5703125" bestFit="1" customWidth="1"/>
    <col min="8" max="8" width="8.7109375" bestFit="1" customWidth="1"/>
    <col min="9" max="9" width="5.28515625" bestFit="1" customWidth="1"/>
  </cols>
  <sheetData>
    <row r="1" spans="1:10" x14ac:dyDescent="0.25">
      <c r="A1" t="s">
        <v>50</v>
      </c>
    </row>
    <row r="2" spans="1:10" x14ac:dyDescent="0.25">
      <c r="A2" t="s">
        <v>2</v>
      </c>
      <c r="B2" t="s">
        <v>1</v>
      </c>
      <c r="C2" t="s">
        <v>49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</row>
    <row r="3" spans="1:10" x14ac:dyDescent="0.25">
      <c r="A3">
        <v>13015</v>
      </c>
      <c r="B3" t="s">
        <v>11</v>
      </c>
      <c r="C3">
        <v>2014</v>
      </c>
      <c r="D3" s="20">
        <v>194.524</v>
      </c>
      <c r="E3" s="20">
        <v>150.92819999999995</v>
      </c>
      <c r="F3" s="26">
        <v>1340.9461803945007</v>
      </c>
      <c r="G3" s="29">
        <v>1360</v>
      </c>
      <c r="H3" s="26">
        <v>455.62750621164577</v>
      </c>
      <c r="I3" s="20">
        <v>58.868770500000004</v>
      </c>
      <c r="J3" s="20"/>
    </row>
    <row r="4" spans="1:10" x14ac:dyDescent="0.25">
      <c r="C4">
        <v>2030</v>
      </c>
      <c r="D4" s="20">
        <v>199.40404040000001</v>
      </c>
      <c r="E4" s="20">
        <v>150.92819999999995</v>
      </c>
      <c r="F4" s="26">
        <v>1196.6859159156188</v>
      </c>
      <c r="G4" s="29">
        <v>518</v>
      </c>
      <c r="H4" s="26">
        <v>302.65108292380052</v>
      </c>
      <c r="I4" s="20">
        <v>58.868770500000004</v>
      </c>
      <c r="J4" s="20"/>
    </row>
    <row r="5" spans="1:10" x14ac:dyDescent="0.25">
      <c r="A5">
        <v>13057</v>
      </c>
      <c r="B5" t="s">
        <v>12</v>
      </c>
      <c r="C5">
        <v>2014</v>
      </c>
      <c r="D5" s="20">
        <v>0</v>
      </c>
      <c r="E5" s="20">
        <v>37.532499999999999</v>
      </c>
      <c r="F5" s="26">
        <v>1778.0703626699053</v>
      </c>
      <c r="G5" s="29">
        <v>884</v>
      </c>
      <c r="H5" s="26">
        <v>884.35688153709634</v>
      </c>
      <c r="I5" s="20">
        <v>28.856491499999997</v>
      </c>
      <c r="J5" s="20"/>
    </row>
    <row r="6" spans="1:10" x14ac:dyDescent="0.25">
      <c r="C6">
        <v>2030</v>
      </c>
      <c r="D6" s="20">
        <v>0</v>
      </c>
      <c r="E6" s="20">
        <v>37.532499999999999</v>
      </c>
      <c r="F6" s="26">
        <v>1722.1072512051558</v>
      </c>
      <c r="G6" s="29">
        <v>423</v>
      </c>
      <c r="H6" s="26">
        <v>721.02559447128021</v>
      </c>
      <c r="I6" s="20">
        <v>28.856491499999997</v>
      </c>
      <c r="J6" s="20"/>
    </row>
    <row r="7" spans="1:10" x14ac:dyDescent="0.25">
      <c r="A7">
        <v>13063</v>
      </c>
      <c r="B7" t="s">
        <v>13</v>
      </c>
      <c r="C7">
        <v>2014</v>
      </c>
      <c r="D7" s="20">
        <v>0</v>
      </c>
      <c r="E7" s="20">
        <v>212.86450000000002</v>
      </c>
      <c r="F7" s="26">
        <v>2413.0111417336857</v>
      </c>
      <c r="G7" s="29">
        <v>1307</v>
      </c>
      <c r="H7" s="26">
        <v>1096.5101004520666</v>
      </c>
      <c r="I7" s="20">
        <v>2.0474559999999999</v>
      </c>
      <c r="J7" s="20"/>
    </row>
    <row r="8" spans="1:10" x14ac:dyDescent="0.25">
      <c r="C8">
        <v>2030</v>
      </c>
      <c r="D8" s="20">
        <v>0</v>
      </c>
      <c r="E8" s="20">
        <v>212.86450000000002</v>
      </c>
      <c r="F8" s="26">
        <v>2346.4106817950387</v>
      </c>
      <c r="G8" s="29">
        <v>487</v>
      </c>
      <c r="H8" s="26">
        <v>1282.6939650898623</v>
      </c>
      <c r="I8" s="20">
        <v>2.0474559999999999</v>
      </c>
      <c r="J8" s="20"/>
    </row>
    <row r="9" spans="1:10" x14ac:dyDescent="0.25">
      <c r="A9">
        <v>13067</v>
      </c>
      <c r="B9" t="s">
        <v>14</v>
      </c>
      <c r="C9">
        <v>2014</v>
      </c>
      <c r="D9" s="20">
        <v>124.74900000000004</v>
      </c>
      <c r="E9" s="20">
        <v>366.82929999999999</v>
      </c>
      <c r="F9" s="26">
        <v>6532.2210972203429</v>
      </c>
      <c r="G9" s="29">
        <v>4267</v>
      </c>
      <c r="H9" s="26">
        <v>2771.6718690305588</v>
      </c>
      <c r="I9" s="20">
        <v>9.0414999999999992E-3</v>
      </c>
      <c r="J9" s="20"/>
    </row>
    <row r="10" spans="1:10" x14ac:dyDescent="0.25">
      <c r="C10">
        <v>2030</v>
      </c>
      <c r="D10" s="20">
        <v>147.37704910000005</v>
      </c>
      <c r="E10" s="20">
        <v>366.82929999999999</v>
      </c>
      <c r="F10" s="26">
        <v>6271.5791157568956</v>
      </c>
      <c r="G10" s="29">
        <v>1578</v>
      </c>
      <c r="H10" s="26">
        <v>2681.7465157888673</v>
      </c>
      <c r="I10" s="20">
        <v>9.0414999999999992E-3</v>
      </c>
      <c r="J10" s="20"/>
    </row>
    <row r="11" spans="1:10" x14ac:dyDescent="0.25">
      <c r="A11">
        <v>13077</v>
      </c>
      <c r="B11" t="s">
        <v>15</v>
      </c>
      <c r="C11">
        <v>2014</v>
      </c>
      <c r="D11" s="20">
        <v>10</v>
      </c>
      <c r="E11" s="20">
        <v>80.162999999999982</v>
      </c>
      <c r="F11" s="26">
        <v>1263.0503008320782</v>
      </c>
      <c r="G11" s="29">
        <v>501</v>
      </c>
      <c r="H11" s="26">
        <v>319.80405205249883</v>
      </c>
      <c r="I11" s="20">
        <v>91.303525250000007</v>
      </c>
      <c r="J11" s="20"/>
    </row>
    <row r="12" spans="1:10" x14ac:dyDescent="0.25">
      <c r="C12">
        <v>2030</v>
      </c>
      <c r="D12" s="20">
        <v>5.9051159999999996</v>
      </c>
      <c r="E12" s="20">
        <v>80.162999999999982</v>
      </c>
      <c r="F12" s="26">
        <v>1220.2521530109611</v>
      </c>
      <c r="G12" s="29">
        <v>243</v>
      </c>
      <c r="H12" s="26">
        <v>312.2631206075414</v>
      </c>
      <c r="I12" s="20">
        <v>91.303525250000007</v>
      </c>
      <c r="J12" s="20"/>
    </row>
    <row r="13" spans="1:10" x14ac:dyDescent="0.25">
      <c r="A13">
        <v>13089</v>
      </c>
      <c r="B13" t="s">
        <v>16</v>
      </c>
      <c r="C13">
        <v>2014</v>
      </c>
      <c r="D13" s="20">
        <v>0</v>
      </c>
      <c r="E13" s="20">
        <v>1276.8240000000001</v>
      </c>
      <c r="F13" s="26">
        <v>6679.2907605620931</v>
      </c>
      <c r="G13" s="29">
        <v>3778</v>
      </c>
      <c r="H13" s="26">
        <v>2388.5009194997951</v>
      </c>
      <c r="I13" s="20">
        <v>6.7757860000000001</v>
      </c>
      <c r="J13" s="20"/>
    </row>
    <row r="14" spans="1:10" x14ac:dyDescent="0.25">
      <c r="C14">
        <v>2030</v>
      </c>
      <c r="D14" s="20">
        <v>0</v>
      </c>
      <c r="E14" s="20">
        <v>1276.8240000000001</v>
      </c>
      <c r="F14" s="26">
        <v>6331.1587833665435</v>
      </c>
      <c r="G14" s="29">
        <v>1359</v>
      </c>
      <c r="H14" s="26">
        <v>2354.0355338948734</v>
      </c>
      <c r="I14" s="20">
        <v>6.7757860000000001</v>
      </c>
      <c r="J14" s="20"/>
    </row>
    <row r="15" spans="1:10" x14ac:dyDescent="0.25">
      <c r="A15">
        <v>13097</v>
      </c>
      <c r="B15" t="s">
        <v>17</v>
      </c>
      <c r="C15">
        <v>2014</v>
      </c>
      <c r="D15" s="20">
        <v>0</v>
      </c>
      <c r="E15" s="20">
        <v>0</v>
      </c>
      <c r="F15" s="26">
        <v>1459.412415369608</v>
      </c>
      <c r="G15" s="29">
        <v>722</v>
      </c>
      <c r="H15" s="26">
        <v>167.05839659073345</v>
      </c>
      <c r="I15" s="20">
        <v>0.70953440000000001</v>
      </c>
      <c r="J15" s="20"/>
    </row>
    <row r="16" spans="1:10" x14ac:dyDescent="0.25">
      <c r="C16">
        <v>2030</v>
      </c>
      <c r="D16" s="20">
        <v>0</v>
      </c>
      <c r="E16" s="20">
        <v>0</v>
      </c>
      <c r="F16" s="26">
        <v>1424.3798845727028</v>
      </c>
      <c r="G16" s="29">
        <v>287</v>
      </c>
      <c r="H16" s="26">
        <v>158.40492271229161</v>
      </c>
      <c r="I16" s="20">
        <v>0.70953440000000001</v>
      </c>
      <c r="J16" s="20"/>
    </row>
    <row r="17" spans="1:10" x14ac:dyDescent="0.25">
      <c r="A17">
        <v>13113</v>
      </c>
      <c r="B17" t="s">
        <v>18</v>
      </c>
      <c r="C17">
        <v>2014</v>
      </c>
      <c r="D17" s="20">
        <v>0</v>
      </c>
      <c r="E17" s="20">
        <v>70.24499999999999</v>
      </c>
      <c r="F17" s="26">
        <v>974.12760547717301</v>
      </c>
      <c r="G17" s="29">
        <v>515</v>
      </c>
      <c r="H17" s="26">
        <v>259.59842971337696</v>
      </c>
      <c r="I17" s="20">
        <v>7.1382606500000003</v>
      </c>
      <c r="J17" s="20"/>
    </row>
    <row r="18" spans="1:10" x14ac:dyDescent="0.25">
      <c r="C18">
        <v>2030</v>
      </c>
      <c r="D18" s="20">
        <v>0</v>
      </c>
      <c r="E18" s="20">
        <v>70.24499999999999</v>
      </c>
      <c r="F18" s="26">
        <v>945.47391331746769</v>
      </c>
      <c r="G18" s="29">
        <v>197</v>
      </c>
      <c r="H18" s="26">
        <v>252.18541646831949</v>
      </c>
      <c r="I18" s="20">
        <v>7.1382606500000003</v>
      </c>
      <c r="J18" s="20"/>
    </row>
    <row r="19" spans="1:10" x14ac:dyDescent="0.25">
      <c r="A19">
        <v>13117</v>
      </c>
      <c r="B19" t="s">
        <v>19</v>
      </c>
      <c r="C19">
        <v>2014</v>
      </c>
      <c r="D19" s="20">
        <v>0</v>
      </c>
      <c r="E19" s="20">
        <v>205.35600000000005</v>
      </c>
      <c r="F19" s="26">
        <v>1490.7093748647837</v>
      </c>
      <c r="G19" s="29">
        <v>707</v>
      </c>
      <c r="H19" s="26">
        <v>725.9277646195261</v>
      </c>
      <c r="I19" s="20">
        <v>0.1770873</v>
      </c>
    </row>
    <row r="20" spans="1:10" x14ac:dyDescent="0.25">
      <c r="C20">
        <v>2030</v>
      </c>
      <c r="D20" s="20">
        <v>0</v>
      </c>
      <c r="E20" s="20">
        <v>205.35600000000005</v>
      </c>
      <c r="F20" s="26">
        <v>1444.7961958763888</v>
      </c>
      <c r="G20" s="29">
        <v>396</v>
      </c>
      <c r="H20" s="26">
        <v>622.41487467189802</v>
      </c>
      <c r="I20" s="20">
        <v>0.1770873</v>
      </c>
    </row>
    <row r="21" spans="1:10" x14ac:dyDescent="0.25">
      <c r="A21">
        <v>13121</v>
      </c>
      <c r="B21" t="s">
        <v>20</v>
      </c>
      <c r="C21">
        <v>2014</v>
      </c>
      <c r="D21" s="20">
        <v>0</v>
      </c>
      <c r="E21" s="20">
        <v>268.41550000000001</v>
      </c>
      <c r="F21" s="26">
        <v>9230.7503707910764</v>
      </c>
      <c r="G21" s="29">
        <v>7012</v>
      </c>
      <c r="H21" s="26">
        <v>2893.2104608193163</v>
      </c>
      <c r="I21" s="20">
        <v>10.158207599999999</v>
      </c>
    </row>
    <row r="22" spans="1:10" x14ac:dyDescent="0.25">
      <c r="C22">
        <v>2030</v>
      </c>
      <c r="D22" s="20">
        <v>0</v>
      </c>
      <c r="E22" s="20">
        <v>268.41550000000001</v>
      </c>
      <c r="F22" s="26">
        <v>8767.0636896130745</v>
      </c>
      <c r="G22" s="29">
        <v>2703</v>
      </c>
      <c r="H22" s="26">
        <v>2476.8731922492675</v>
      </c>
      <c r="I22" s="20">
        <v>10.158207599999999</v>
      </c>
    </row>
    <row r="23" spans="1:10" x14ac:dyDescent="0.25">
      <c r="A23">
        <v>13135</v>
      </c>
      <c r="B23" t="s">
        <v>21</v>
      </c>
      <c r="C23">
        <v>2014</v>
      </c>
      <c r="D23" s="20">
        <v>0</v>
      </c>
      <c r="E23" s="20">
        <v>79.599999999999994</v>
      </c>
      <c r="F23" s="26">
        <v>7457.0687428458778</v>
      </c>
      <c r="G23" s="29">
        <v>4136</v>
      </c>
      <c r="H23" s="26">
        <v>3124.9765022082465</v>
      </c>
      <c r="I23" s="20">
        <v>0.62775829999999999</v>
      </c>
    </row>
    <row r="24" spans="1:10" x14ac:dyDescent="0.25">
      <c r="C24">
        <v>2030</v>
      </c>
      <c r="D24" s="20">
        <v>0</v>
      </c>
      <c r="E24" s="20">
        <v>79.599999999999994</v>
      </c>
      <c r="F24" s="26">
        <v>7185.29885436117</v>
      </c>
      <c r="G24" s="29">
        <v>1756</v>
      </c>
      <c r="H24" s="26">
        <v>3332.7510250595005</v>
      </c>
      <c r="I24" s="20">
        <v>0.62775829999999999</v>
      </c>
    </row>
    <row r="25" spans="1:10" x14ac:dyDescent="0.25">
      <c r="A25">
        <v>13151</v>
      </c>
      <c r="B25" t="s">
        <v>22</v>
      </c>
      <c r="C25">
        <v>2014</v>
      </c>
      <c r="D25" s="20">
        <v>0</v>
      </c>
      <c r="E25" s="20">
        <v>438.93299999999999</v>
      </c>
      <c r="F25" s="26">
        <v>1612.845322179304</v>
      </c>
      <c r="G25" s="29">
        <v>853</v>
      </c>
      <c r="H25" s="26">
        <v>469.73661523445173</v>
      </c>
      <c r="I25" s="20">
        <v>7.7942927500000003</v>
      </c>
    </row>
    <row r="26" spans="1:10" x14ac:dyDescent="0.25">
      <c r="C26">
        <v>2030</v>
      </c>
      <c r="D26" s="20">
        <v>0</v>
      </c>
      <c r="E26" s="20">
        <v>438.93299999999999</v>
      </c>
      <c r="F26" s="26">
        <v>1560.3552970496389</v>
      </c>
      <c r="G26" s="29">
        <v>398</v>
      </c>
      <c r="H26" s="26">
        <v>382.62357371269155</v>
      </c>
      <c r="I26" s="20">
        <v>7.7942927500000003</v>
      </c>
    </row>
    <row r="27" spans="1:10" x14ac:dyDescent="0.25">
      <c r="A27">
        <v>13217</v>
      </c>
      <c r="B27" t="s">
        <v>23</v>
      </c>
      <c r="C27">
        <v>2014</v>
      </c>
      <c r="D27" s="20">
        <v>0</v>
      </c>
      <c r="E27" s="20">
        <v>400.81880000000001</v>
      </c>
      <c r="F27" s="26">
        <v>1021.7568392947385</v>
      </c>
      <c r="G27" s="29">
        <v>1025</v>
      </c>
      <c r="H27" s="26">
        <v>175.80938428633954</v>
      </c>
      <c r="I27" s="20">
        <v>34.78350545</v>
      </c>
    </row>
    <row r="28" spans="1:10" x14ac:dyDescent="0.25">
      <c r="C28">
        <v>2030</v>
      </c>
      <c r="D28" s="20">
        <v>0</v>
      </c>
      <c r="E28" s="20">
        <v>400.81880000000001</v>
      </c>
      <c r="F28" s="26">
        <v>940.89784295946959</v>
      </c>
      <c r="G28" s="29">
        <v>412</v>
      </c>
      <c r="H28" s="26">
        <v>150.08698978832308</v>
      </c>
      <c r="I28" s="20">
        <v>34.78350545</v>
      </c>
    </row>
    <row r="29" spans="1:10" x14ac:dyDescent="0.25">
      <c r="A29">
        <v>13223</v>
      </c>
      <c r="B29" t="s">
        <v>24</v>
      </c>
      <c r="C29">
        <v>2014</v>
      </c>
      <c r="D29" s="20">
        <v>0</v>
      </c>
      <c r="E29" s="20">
        <v>0</v>
      </c>
      <c r="F29" s="26">
        <v>1072.0828839112385</v>
      </c>
      <c r="G29" s="29">
        <v>440</v>
      </c>
      <c r="H29" s="26">
        <v>196.26841803372827</v>
      </c>
      <c r="I29" s="20">
        <v>19.734170200000001</v>
      </c>
    </row>
    <row r="30" spans="1:10" x14ac:dyDescent="0.25">
      <c r="C30">
        <v>2030</v>
      </c>
      <c r="D30" s="20">
        <v>0</v>
      </c>
      <c r="E30" s="20">
        <v>0</v>
      </c>
      <c r="F30" s="26">
        <v>1042.5053945130537</v>
      </c>
      <c r="G30" s="29">
        <v>215</v>
      </c>
      <c r="H30" s="26">
        <v>180.7853923256036</v>
      </c>
      <c r="I30" s="20">
        <v>19.734170200000001</v>
      </c>
    </row>
    <row r="31" spans="1:10" x14ac:dyDescent="0.25">
      <c r="A31">
        <v>13247</v>
      </c>
      <c r="B31" t="s">
        <v>25</v>
      </c>
      <c r="C31">
        <v>2014</v>
      </c>
      <c r="D31" s="20">
        <v>0</v>
      </c>
      <c r="E31" s="20">
        <v>173.71699999999998</v>
      </c>
      <c r="F31" s="26">
        <v>789.83646985371502</v>
      </c>
      <c r="G31" s="29">
        <v>437</v>
      </c>
      <c r="H31" s="26">
        <v>182.45245745475924</v>
      </c>
      <c r="I31" s="20">
        <v>0.12519</v>
      </c>
    </row>
    <row r="32" spans="1:10" x14ac:dyDescent="0.25">
      <c r="C32">
        <v>2030</v>
      </c>
      <c r="D32" s="20">
        <v>0</v>
      </c>
      <c r="E32" s="20">
        <v>173.71699999999998</v>
      </c>
      <c r="F32" s="26">
        <v>765.53522832186377</v>
      </c>
      <c r="G32" s="29">
        <v>180</v>
      </c>
      <c r="H32" s="26">
        <v>176.46883196845249</v>
      </c>
      <c r="I32" s="20">
        <v>0.12519</v>
      </c>
    </row>
    <row r="35" spans="4:9" x14ac:dyDescent="0.25">
      <c r="D35" s="20"/>
      <c r="E35" s="20"/>
      <c r="F35" s="20"/>
      <c r="G35" s="20"/>
      <c r="H35" s="20"/>
      <c r="I35" s="20"/>
    </row>
    <row r="36" spans="4:9" x14ac:dyDescent="0.25">
      <c r="D36" s="20"/>
      <c r="E36" s="20"/>
      <c r="F36" s="20"/>
      <c r="G36" s="20"/>
      <c r="H36" s="20"/>
      <c r="I36" s="20"/>
    </row>
    <row r="37" spans="4:9" x14ac:dyDescent="0.25">
      <c r="D37" s="20"/>
      <c r="E37" s="20"/>
      <c r="F37" s="20"/>
      <c r="G37" s="20"/>
      <c r="H37" s="20"/>
      <c r="I37" s="20"/>
    </row>
    <row r="38" spans="4:9" x14ac:dyDescent="0.25">
      <c r="D38" s="20"/>
      <c r="E38" s="20"/>
      <c r="F38" s="20"/>
      <c r="G38" s="20"/>
      <c r="H38" s="20"/>
      <c r="I38" s="20"/>
    </row>
    <row r="39" spans="4:9" x14ac:dyDescent="0.25">
      <c r="D39" s="20"/>
      <c r="E39" s="20"/>
      <c r="F39" s="20"/>
      <c r="G39" s="20"/>
      <c r="H39" s="20"/>
      <c r="I39" s="20"/>
    </row>
    <row r="40" spans="4:9" x14ac:dyDescent="0.25">
      <c r="D40" s="20"/>
      <c r="E40" s="20"/>
      <c r="F40" s="20"/>
      <c r="G40" s="20"/>
      <c r="H40" s="20"/>
      <c r="I40" s="20"/>
    </row>
    <row r="41" spans="4:9" x14ac:dyDescent="0.25">
      <c r="D41" s="20"/>
      <c r="E41" s="20"/>
      <c r="F41" s="20"/>
      <c r="G41" s="20"/>
      <c r="H41" s="20"/>
      <c r="I41" s="20"/>
    </row>
    <row r="42" spans="4:9" x14ac:dyDescent="0.25">
      <c r="D42" s="20"/>
      <c r="E42" s="20"/>
      <c r="F42" s="20"/>
      <c r="G42" s="20"/>
      <c r="H42" s="20"/>
      <c r="I42" s="20"/>
    </row>
    <row r="43" spans="4:9" x14ac:dyDescent="0.25">
      <c r="D43" s="20"/>
      <c r="E43" s="20"/>
      <c r="F43" s="20"/>
      <c r="G43" s="20"/>
      <c r="H43" s="20"/>
      <c r="I43" s="20"/>
    </row>
    <row r="44" spans="4:9" x14ac:dyDescent="0.25">
      <c r="D44" s="20"/>
      <c r="E44" s="20"/>
      <c r="F44" s="20"/>
      <c r="G44" s="20"/>
      <c r="H44" s="20"/>
      <c r="I44" s="20"/>
    </row>
    <row r="45" spans="4:9" x14ac:dyDescent="0.25">
      <c r="D45" s="20"/>
      <c r="E45" s="20"/>
      <c r="F45" s="20"/>
      <c r="G45" s="20"/>
      <c r="H45" s="20"/>
      <c r="I45" s="20"/>
    </row>
    <row r="46" spans="4:9" x14ac:dyDescent="0.25">
      <c r="D46" s="20"/>
      <c r="E46" s="20"/>
      <c r="F46" s="20"/>
      <c r="G46" s="20"/>
      <c r="H46" s="20"/>
      <c r="I46" s="20"/>
    </row>
    <row r="47" spans="4:9" x14ac:dyDescent="0.25">
      <c r="D47" s="20"/>
      <c r="E47" s="20"/>
      <c r="F47" s="20"/>
      <c r="G47" s="20"/>
      <c r="H47" s="20"/>
      <c r="I47" s="20"/>
    </row>
    <row r="48" spans="4:9" x14ac:dyDescent="0.25">
      <c r="D48" s="20"/>
      <c r="E48" s="20"/>
      <c r="F48" s="20"/>
      <c r="G48" s="20"/>
      <c r="H48" s="20"/>
      <c r="I48" s="20"/>
    </row>
    <row r="49" spans="4:9" x14ac:dyDescent="0.25">
      <c r="D49" s="20"/>
      <c r="E49" s="20"/>
      <c r="F49" s="20"/>
      <c r="G49" s="20"/>
      <c r="H49" s="20"/>
      <c r="I49" s="20"/>
    </row>
    <row r="50" spans="4:9" x14ac:dyDescent="0.25">
      <c r="D50" s="20"/>
      <c r="E50" s="20"/>
      <c r="F50" s="20"/>
      <c r="G50" s="20"/>
      <c r="H50" s="20"/>
      <c r="I50" s="20"/>
    </row>
    <row r="51" spans="4:9" x14ac:dyDescent="0.25">
      <c r="D51" s="20"/>
      <c r="E51" s="20"/>
      <c r="F51" s="20"/>
      <c r="G51" s="20"/>
      <c r="H51" s="20"/>
      <c r="I51" s="20"/>
    </row>
    <row r="52" spans="4:9" x14ac:dyDescent="0.25">
      <c r="D52" s="20"/>
      <c r="E52" s="20"/>
      <c r="F52" s="20"/>
      <c r="G52" s="20"/>
      <c r="H52" s="20"/>
      <c r="I52" s="20"/>
    </row>
    <row r="53" spans="4:9" x14ac:dyDescent="0.25">
      <c r="D53" s="20"/>
      <c r="E53" s="20"/>
      <c r="F53" s="20"/>
      <c r="G53" s="20"/>
      <c r="H53" s="20"/>
      <c r="I53" s="20"/>
    </row>
    <row r="54" spans="4:9" x14ac:dyDescent="0.25">
      <c r="D54" s="20"/>
      <c r="E54" s="20"/>
      <c r="F54" s="20"/>
      <c r="G54" s="20"/>
      <c r="H54" s="20"/>
      <c r="I54" s="20"/>
    </row>
    <row r="55" spans="4:9" x14ac:dyDescent="0.25">
      <c r="D55" s="20"/>
      <c r="E55" s="20"/>
      <c r="F55" s="20"/>
      <c r="G55" s="20"/>
      <c r="H55" s="20"/>
      <c r="I55" s="20"/>
    </row>
    <row r="56" spans="4:9" x14ac:dyDescent="0.25">
      <c r="D56" s="20"/>
      <c r="E56" s="20"/>
      <c r="F56" s="20"/>
      <c r="G56" s="20"/>
      <c r="H56" s="20"/>
      <c r="I56" s="20"/>
    </row>
    <row r="57" spans="4:9" x14ac:dyDescent="0.25">
      <c r="D57" s="20"/>
      <c r="E57" s="20"/>
      <c r="F57" s="20"/>
      <c r="G57" s="20"/>
      <c r="H57" s="20"/>
      <c r="I57" s="20"/>
    </row>
    <row r="58" spans="4:9" x14ac:dyDescent="0.25">
      <c r="D58" s="20"/>
      <c r="E58" s="20"/>
      <c r="F58" s="20"/>
      <c r="G58" s="20"/>
      <c r="H58" s="20"/>
      <c r="I58" s="20"/>
    </row>
    <row r="59" spans="4:9" x14ac:dyDescent="0.25">
      <c r="D59" s="20"/>
      <c r="E59" s="20"/>
      <c r="F59" s="20"/>
      <c r="G59" s="20"/>
      <c r="H59" s="20"/>
      <c r="I59" s="20"/>
    </row>
    <row r="60" spans="4:9" x14ac:dyDescent="0.25">
      <c r="D60" s="20"/>
      <c r="E60" s="20"/>
      <c r="F60" s="20"/>
      <c r="G60" s="20"/>
      <c r="H60" s="20"/>
      <c r="I60" s="20"/>
    </row>
    <row r="61" spans="4:9" x14ac:dyDescent="0.25">
      <c r="D61" s="20"/>
      <c r="E61" s="20"/>
      <c r="F61" s="20"/>
      <c r="G61" s="20"/>
      <c r="H61" s="20"/>
      <c r="I61" s="20"/>
    </row>
    <row r="62" spans="4:9" x14ac:dyDescent="0.25">
      <c r="D62" s="20"/>
      <c r="E62" s="20"/>
      <c r="F62" s="20"/>
      <c r="G62" s="20"/>
      <c r="H62" s="20"/>
      <c r="I62" s="20"/>
    </row>
    <row r="63" spans="4:9" x14ac:dyDescent="0.25">
      <c r="D63" s="20"/>
      <c r="E63" s="20"/>
      <c r="F63" s="20"/>
      <c r="G63" s="20"/>
      <c r="H63" s="20"/>
      <c r="I63" s="20"/>
    </row>
    <row r="64" spans="4:9" x14ac:dyDescent="0.25">
      <c r="D64" s="20"/>
      <c r="E64" s="20"/>
      <c r="F64" s="20"/>
      <c r="G64" s="20"/>
      <c r="H64" s="20"/>
      <c r="I64" s="20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4"/>
  <sheetViews>
    <sheetView zoomScaleNormal="100" workbookViewId="0">
      <selection activeCell="K31" sqref="K31"/>
    </sheetView>
  </sheetViews>
  <sheetFormatPr defaultRowHeight="15" x14ac:dyDescent="0.25"/>
  <cols>
    <col min="1" max="1" width="7.28515625" customWidth="1"/>
    <col min="2" max="2" width="9.5703125" bestFit="1" customWidth="1"/>
    <col min="3" max="3" width="7.28515625" customWidth="1"/>
    <col min="4" max="4" width="10" bestFit="1" customWidth="1"/>
    <col min="5" max="5" width="13.5703125" bestFit="1" customWidth="1"/>
    <col min="6" max="6" width="9.42578125" bestFit="1" customWidth="1"/>
    <col min="7" max="7" width="7.5703125" bestFit="1" customWidth="1"/>
    <col min="8" max="8" width="8.7109375" bestFit="1" customWidth="1"/>
    <col min="9" max="9" width="5.28515625" bestFit="1" customWidth="1"/>
  </cols>
  <sheetData>
    <row r="1" spans="1:10" x14ac:dyDescent="0.25">
      <c r="A1" t="s">
        <v>50</v>
      </c>
    </row>
    <row r="2" spans="1:10" x14ac:dyDescent="0.25">
      <c r="A2" t="s">
        <v>2</v>
      </c>
      <c r="B2" t="s">
        <v>1</v>
      </c>
      <c r="C2" t="s">
        <v>49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</row>
    <row r="3" spans="1:10" x14ac:dyDescent="0.25">
      <c r="A3">
        <v>13015</v>
      </c>
      <c r="B3" t="s">
        <v>11</v>
      </c>
      <c r="C3">
        <v>2014</v>
      </c>
      <c r="D3" s="25">
        <v>0.68650220851751409</v>
      </c>
      <c r="E3" s="25">
        <v>0.40944997419176632</v>
      </c>
      <c r="F3" s="28">
        <v>3.5337125579775708</v>
      </c>
      <c r="G3" s="30">
        <v>3.98</v>
      </c>
      <c r="H3" s="28">
        <v>1.3658278884939994</v>
      </c>
      <c r="I3" s="25">
        <v>1.5680363636363637E-3</v>
      </c>
      <c r="J3" s="20"/>
    </row>
    <row r="4" spans="1:10" x14ac:dyDescent="0.25">
      <c r="C4">
        <v>2030</v>
      </c>
      <c r="D4" s="25">
        <v>0.70373466218419511</v>
      </c>
      <c r="E4" s="25">
        <v>0.40944997419176632</v>
      </c>
      <c r="F4" s="28">
        <v>3.1451117497478371</v>
      </c>
      <c r="G4" s="30">
        <v>1.52</v>
      </c>
      <c r="H4" s="28">
        <v>0.94911555955584792</v>
      </c>
      <c r="I4" s="25">
        <v>1.5680363636363637E-3</v>
      </c>
      <c r="J4" s="20"/>
    </row>
    <row r="5" spans="1:10" x14ac:dyDescent="0.25">
      <c r="A5">
        <v>13057</v>
      </c>
      <c r="B5" t="s">
        <v>12</v>
      </c>
      <c r="C5">
        <v>2014</v>
      </c>
      <c r="D5" s="25">
        <v>0</v>
      </c>
      <c r="E5" s="25">
        <v>0.10104189399943106</v>
      </c>
      <c r="F5" s="28">
        <v>4.6884962039913169</v>
      </c>
      <c r="G5" s="30">
        <v>2.58</v>
      </c>
      <c r="H5" s="28">
        <v>2.8407802255842021</v>
      </c>
      <c r="I5" s="25">
        <v>0</v>
      </c>
      <c r="J5" s="20"/>
    </row>
    <row r="6" spans="1:10" x14ac:dyDescent="0.25">
      <c r="C6">
        <v>2030</v>
      </c>
      <c r="D6" s="25">
        <v>0</v>
      </c>
      <c r="E6" s="25">
        <v>0.10104189399943106</v>
      </c>
      <c r="F6" s="28">
        <v>4.5286146549263249</v>
      </c>
      <c r="G6" s="30">
        <v>1.24</v>
      </c>
      <c r="H6" s="28">
        <v>2.4277340345047667</v>
      </c>
      <c r="I6" s="25">
        <v>0</v>
      </c>
      <c r="J6" s="20"/>
    </row>
    <row r="7" spans="1:10" x14ac:dyDescent="0.25">
      <c r="A7">
        <v>13063</v>
      </c>
      <c r="B7" t="s">
        <v>13</v>
      </c>
      <c r="C7">
        <v>2014</v>
      </c>
      <c r="D7" s="25">
        <v>0</v>
      </c>
      <c r="E7" s="25">
        <v>0.59189530193384676</v>
      </c>
      <c r="F7" s="28">
        <v>6.4226175951167441</v>
      </c>
      <c r="G7" s="30">
        <v>3.82</v>
      </c>
      <c r="H7" s="28">
        <v>3.1167486910242768</v>
      </c>
      <c r="I7" s="25">
        <v>0</v>
      </c>
      <c r="J7" s="20"/>
    </row>
    <row r="8" spans="1:10" x14ac:dyDescent="0.25">
      <c r="C8">
        <v>2030</v>
      </c>
      <c r="D8" s="25">
        <v>0</v>
      </c>
      <c r="E8" s="25">
        <v>0.59189530193384676</v>
      </c>
      <c r="F8" s="28">
        <v>6.2396824781203106</v>
      </c>
      <c r="G8" s="30">
        <v>1.42</v>
      </c>
      <c r="H8" s="28">
        <v>3.6021671662607364</v>
      </c>
      <c r="I8" s="25">
        <v>0</v>
      </c>
      <c r="J8" s="20"/>
    </row>
    <row r="9" spans="1:10" x14ac:dyDescent="0.25">
      <c r="A9">
        <v>13067</v>
      </c>
      <c r="B9" t="s">
        <v>14</v>
      </c>
      <c r="C9">
        <v>2014</v>
      </c>
      <c r="D9" s="25">
        <v>0.36545173915565465</v>
      </c>
      <c r="E9" s="25">
        <v>0.9861563987539701</v>
      </c>
      <c r="F9" s="28">
        <v>17.415670646306314</v>
      </c>
      <c r="G9" s="30">
        <v>12.48</v>
      </c>
      <c r="H9" s="28">
        <v>9.3969298806500436</v>
      </c>
      <c r="I9" s="25">
        <v>0</v>
      </c>
      <c r="J9" s="20"/>
    </row>
    <row r="10" spans="1:10" x14ac:dyDescent="0.25">
      <c r="C10">
        <v>2030</v>
      </c>
      <c r="D10" s="25">
        <v>0.43174382080485796</v>
      </c>
      <c r="E10" s="25">
        <v>0.9861563987539701</v>
      </c>
      <c r="F10" s="28">
        <v>16.660357912918187</v>
      </c>
      <c r="G10" s="30">
        <v>4.6100000000000003</v>
      </c>
      <c r="H10" s="28">
        <v>9.3434303163330377</v>
      </c>
      <c r="I10" s="25">
        <v>0</v>
      </c>
      <c r="J10" s="20"/>
    </row>
    <row r="11" spans="1:10" x14ac:dyDescent="0.25">
      <c r="A11">
        <v>13077</v>
      </c>
      <c r="B11" t="s">
        <v>15</v>
      </c>
      <c r="C11">
        <v>2014</v>
      </c>
      <c r="D11" s="25">
        <v>0.05</v>
      </c>
      <c r="E11" s="25">
        <v>0.21632153604248464</v>
      </c>
      <c r="F11" s="28">
        <v>3.3056259497779981</v>
      </c>
      <c r="G11" s="30">
        <v>1.47</v>
      </c>
      <c r="H11" s="28">
        <v>1.094230278234346</v>
      </c>
      <c r="I11" s="25">
        <v>1.6283975000000003E-2</v>
      </c>
      <c r="J11" s="20"/>
    </row>
    <row r="12" spans="1:10" x14ac:dyDescent="0.25">
      <c r="C12">
        <v>2030</v>
      </c>
      <c r="D12" s="25">
        <v>2.1760854623288164E-2</v>
      </c>
      <c r="E12" s="25">
        <v>0.21632153604248464</v>
      </c>
      <c r="F12" s="28">
        <v>3.1854145234299183</v>
      </c>
      <c r="G12" s="30">
        <v>0.71</v>
      </c>
      <c r="H12" s="28">
        <v>1.1054653675967627</v>
      </c>
      <c r="I12" s="25">
        <v>1.6283975000000003E-2</v>
      </c>
      <c r="J12" s="20"/>
    </row>
    <row r="13" spans="1:10" x14ac:dyDescent="0.25">
      <c r="A13">
        <v>13089</v>
      </c>
      <c r="B13" t="s">
        <v>16</v>
      </c>
      <c r="C13">
        <v>2014</v>
      </c>
      <c r="D13" s="25">
        <v>0</v>
      </c>
      <c r="E13" s="25">
        <v>3.430971482240357</v>
      </c>
      <c r="F13" s="28">
        <v>17.791350920242987</v>
      </c>
      <c r="G13" s="30">
        <v>11.05</v>
      </c>
      <c r="H13" s="28">
        <v>8.1332890378186242</v>
      </c>
      <c r="I13" s="25">
        <v>0</v>
      </c>
      <c r="J13" s="20"/>
    </row>
    <row r="14" spans="1:10" x14ac:dyDescent="0.25">
      <c r="C14">
        <v>2030</v>
      </c>
      <c r="D14" s="25">
        <v>0</v>
      </c>
      <c r="E14" s="25">
        <v>3.430971482240357</v>
      </c>
      <c r="F14" s="28">
        <v>16.810908660905781</v>
      </c>
      <c r="G14" s="30">
        <v>3.97</v>
      </c>
      <c r="H14" s="28">
        <v>8.2096166570582696</v>
      </c>
      <c r="I14" s="25">
        <v>0</v>
      </c>
      <c r="J14" s="20"/>
    </row>
    <row r="15" spans="1:10" x14ac:dyDescent="0.25">
      <c r="A15">
        <v>13097</v>
      </c>
      <c r="B15" t="s">
        <v>17</v>
      </c>
      <c r="C15">
        <v>2014</v>
      </c>
      <c r="D15" s="25">
        <v>0</v>
      </c>
      <c r="E15" s="25">
        <v>0</v>
      </c>
      <c r="F15" s="28">
        <v>3.885084760536738</v>
      </c>
      <c r="G15" s="30">
        <v>2.11</v>
      </c>
      <c r="H15" s="28">
        <v>0.55091867396448557</v>
      </c>
      <c r="I15" s="25">
        <v>0</v>
      </c>
      <c r="J15" s="20"/>
    </row>
    <row r="16" spans="1:10" x14ac:dyDescent="0.25">
      <c r="C16">
        <v>2030</v>
      </c>
      <c r="D16" s="25">
        <v>0</v>
      </c>
      <c r="E16" s="25">
        <v>0</v>
      </c>
      <c r="F16" s="28">
        <v>3.7914447397484907</v>
      </c>
      <c r="G16" s="30">
        <v>0.84</v>
      </c>
      <c r="H16" s="28">
        <v>0.53150141229217285</v>
      </c>
      <c r="I16" s="25">
        <v>0</v>
      </c>
      <c r="J16" s="20"/>
    </row>
    <row r="17" spans="1:10" x14ac:dyDescent="0.25">
      <c r="A17">
        <v>13113</v>
      </c>
      <c r="B17" t="s">
        <v>18</v>
      </c>
      <c r="C17">
        <v>2014</v>
      </c>
      <c r="D17" s="25">
        <v>0</v>
      </c>
      <c r="E17" s="25">
        <v>0.18880350745091093</v>
      </c>
      <c r="F17" s="28">
        <v>2.5867862216259261</v>
      </c>
      <c r="G17" s="30">
        <v>1.51</v>
      </c>
      <c r="H17" s="28">
        <v>0.87007676073136064</v>
      </c>
      <c r="I17" s="25">
        <v>0</v>
      </c>
      <c r="J17" s="20"/>
    </row>
    <row r="18" spans="1:10" x14ac:dyDescent="0.25">
      <c r="C18">
        <v>2030</v>
      </c>
      <c r="D18" s="25">
        <v>0</v>
      </c>
      <c r="E18" s="25">
        <v>0.18880350745091093</v>
      </c>
      <c r="F18" s="28">
        <v>2.506610739354695</v>
      </c>
      <c r="G18" s="30">
        <v>0.56999999999999995</v>
      </c>
      <c r="H18" s="28">
        <v>0.86710820228339969</v>
      </c>
      <c r="I18" s="25">
        <v>0</v>
      </c>
      <c r="J18" s="20"/>
    </row>
    <row r="19" spans="1:10" x14ac:dyDescent="0.25">
      <c r="A19">
        <v>13117</v>
      </c>
      <c r="B19" t="s">
        <v>19</v>
      </c>
      <c r="C19">
        <v>2014</v>
      </c>
      <c r="D19" s="25">
        <v>0</v>
      </c>
      <c r="E19" s="25">
        <v>0.55164991406297237</v>
      </c>
      <c r="F19" s="28">
        <v>3.9753031469124251</v>
      </c>
      <c r="G19" s="30">
        <v>2.0699999999999998</v>
      </c>
      <c r="H19" s="28">
        <v>2.3631141967092373</v>
      </c>
      <c r="I19" s="25">
        <v>0</v>
      </c>
    </row>
    <row r="20" spans="1:10" x14ac:dyDescent="0.25">
      <c r="C20">
        <v>2030</v>
      </c>
      <c r="D20" s="25">
        <v>0</v>
      </c>
      <c r="E20" s="25">
        <v>0.55164991406297237</v>
      </c>
      <c r="F20" s="28">
        <v>3.8400916603842932</v>
      </c>
      <c r="G20" s="30">
        <v>1.1599999999999999</v>
      </c>
      <c r="H20" s="28">
        <v>2.1779659307126864</v>
      </c>
      <c r="I20" s="25">
        <v>0</v>
      </c>
    </row>
    <row r="21" spans="1:10" x14ac:dyDescent="0.25">
      <c r="A21">
        <v>13121</v>
      </c>
      <c r="B21" t="s">
        <v>20</v>
      </c>
      <c r="C21">
        <v>2014</v>
      </c>
      <c r="D21" s="25">
        <v>0</v>
      </c>
      <c r="E21" s="25">
        <v>0.71831890751500804</v>
      </c>
      <c r="F21" s="28">
        <v>24.413930610241351</v>
      </c>
      <c r="G21" s="30">
        <v>20.5</v>
      </c>
      <c r="H21" s="28">
        <v>9.2382669778167603</v>
      </c>
      <c r="I21" s="25">
        <v>0</v>
      </c>
    </row>
    <row r="22" spans="1:10" x14ac:dyDescent="0.25">
      <c r="C22">
        <v>2030</v>
      </c>
      <c r="D22" s="25">
        <v>0</v>
      </c>
      <c r="E22" s="25">
        <v>0.71831890751500804</v>
      </c>
      <c r="F22" s="28">
        <v>23.1567775863893</v>
      </c>
      <c r="G22" s="30">
        <v>7.9</v>
      </c>
      <c r="H22" s="28">
        <v>8.0889386878312948</v>
      </c>
      <c r="I22" s="25">
        <v>0</v>
      </c>
    </row>
    <row r="23" spans="1:10" x14ac:dyDescent="0.25">
      <c r="A23">
        <v>13135</v>
      </c>
      <c r="B23" t="s">
        <v>21</v>
      </c>
      <c r="C23">
        <v>2014</v>
      </c>
      <c r="D23" s="25">
        <v>0</v>
      </c>
      <c r="E23" s="25">
        <v>0.21394275964192122</v>
      </c>
      <c r="F23" s="28">
        <v>19.971806415372129</v>
      </c>
      <c r="G23" s="30">
        <v>12.09</v>
      </c>
      <c r="H23" s="28">
        <v>11.067206560649577</v>
      </c>
      <c r="I23" s="25">
        <v>0</v>
      </c>
    </row>
    <row r="24" spans="1:10" x14ac:dyDescent="0.25">
      <c r="C24">
        <v>2030</v>
      </c>
      <c r="D24" s="25">
        <v>0</v>
      </c>
      <c r="E24" s="25">
        <v>0.21394275964192122</v>
      </c>
      <c r="F24" s="28">
        <v>19.158455323430857</v>
      </c>
      <c r="G24" s="30">
        <v>5.13</v>
      </c>
      <c r="H24" s="28">
        <v>11.992747935804939</v>
      </c>
      <c r="I24" s="25">
        <v>0</v>
      </c>
    </row>
    <row r="25" spans="1:10" x14ac:dyDescent="0.25">
      <c r="A25">
        <v>13151</v>
      </c>
      <c r="B25" t="s">
        <v>22</v>
      </c>
      <c r="C25">
        <v>2014</v>
      </c>
      <c r="D25" s="25">
        <v>0</v>
      </c>
      <c r="E25" s="25">
        <v>1.1820684229166005</v>
      </c>
      <c r="F25" s="28">
        <v>4.28079760739472</v>
      </c>
      <c r="G25" s="30">
        <v>2.4900000000000002</v>
      </c>
      <c r="H25" s="28">
        <v>1.5076443034458409</v>
      </c>
      <c r="I25" s="25">
        <v>0</v>
      </c>
    </row>
    <row r="26" spans="1:10" x14ac:dyDescent="0.25">
      <c r="C26">
        <v>2030</v>
      </c>
      <c r="D26" s="25">
        <v>0</v>
      </c>
      <c r="E26" s="25">
        <v>1.1820684229166005</v>
      </c>
      <c r="F26" s="28">
        <v>4.1367773127760792</v>
      </c>
      <c r="G26" s="30">
        <v>1.17</v>
      </c>
      <c r="H26" s="28">
        <v>1.2637288911386697</v>
      </c>
      <c r="I26" s="25">
        <v>0</v>
      </c>
    </row>
    <row r="27" spans="1:10" x14ac:dyDescent="0.25">
      <c r="A27">
        <v>13217</v>
      </c>
      <c r="B27" t="s">
        <v>23</v>
      </c>
      <c r="C27">
        <v>2014</v>
      </c>
      <c r="D27" s="25">
        <v>0</v>
      </c>
      <c r="E27" s="25">
        <v>1.0774242447291371</v>
      </c>
      <c r="F27" s="28">
        <v>2.6804785067870922</v>
      </c>
      <c r="G27" s="30">
        <v>3</v>
      </c>
      <c r="H27" s="28">
        <v>0.56962967563261535</v>
      </c>
      <c r="I27" s="25">
        <v>0</v>
      </c>
    </row>
    <row r="28" spans="1:10" x14ac:dyDescent="0.25">
      <c r="C28">
        <v>2030</v>
      </c>
      <c r="D28" s="25">
        <v>0</v>
      </c>
      <c r="E28" s="25">
        <v>1.0774242447291371</v>
      </c>
      <c r="F28" s="28">
        <v>2.4636287078067856</v>
      </c>
      <c r="G28" s="30">
        <v>1.2</v>
      </c>
      <c r="H28" s="28">
        <v>0.5001294735993782</v>
      </c>
      <c r="I28" s="25">
        <v>0</v>
      </c>
    </row>
    <row r="29" spans="1:10" x14ac:dyDescent="0.25">
      <c r="A29">
        <v>13223</v>
      </c>
      <c r="B29" t="s">
        <v>24</v>
      </c>
      <c r="C29">
        <v>2014</v>
      </c>
      <c r="D29" s="25">
        <v>0</v>
      </c>
      <c r="E29" s="25">
        <v>0</v>
      </c>
      <c r="F29" s="28">
        <v>2.8074624695791646</v>
      </c>
      <c r="G29" s="30">
        <v>1.29</v>
      </c>
      <c r="H29" s="28">
        <v>0.64778718228879995</v>
      </c>
      <c r="I29" s="25">
        <v>0</v>
      </c>
    </row>
    <row r="30" spans="1:10" x14ac:dyDescent="0.25">
      <c r="C30">
        <v>2030</v>
      </c>
      <c r="D30" s="25">
        <v>0</v>
      </c>
      <c r="E30" s="25">
        <v>0</v>
      </c>
      <c r="F30" s="28">
        <v>2.7295713048769428</v>
      </c>
      <c r="G30" s="30">
        <v>0.63</v>
      </c>
      <c r="H30" s="28">
        <v>0.61436870341697047</v>
      </c>
      <c r="I30" s="25">
        <v>0</v>
      </c>
    </row>
    <row r="31" spans="1:10" x14ac:dyDescent="0.25">
      <c r="A31">
        <v>13247</v>
      </c>
      <c r="B31" t="s">
        <v>25</v>
      </c>
      <c r="C31">
        <v>2014</v>
      </c>
      <c r="D31" s="25">
        <v>0</v>
      </c>
      <c r="E31" s="25">
        <v>0.46694908632778681</v>
      </c>
      <c r="F31" s="28">
        <v>2.0994812739090762</v>
      </c>
      <c r="G31" s="30">
        <v>1.28</v>
      </c>
      <c r="H31" s="28">
        <v>0.61324001514975468</v>
      </c>
      <c r="I31" s="25">
        <v>0</v>
      </c>
    </row>
    <row r="32" spans="1:10" x14ac:dyDescent="0.25">
      <c r="C32">
        <v>2030</v>
      </c>
      <c r="D32" s="25">
        <v>0</v>
      </c>
      <c r="E32" s="25">
        <v>0.46694908632778681</v>
      </c>
      <c r="F32" s="28">
        <v>2.0320117644519753</v>
      </c>
      <c r="G32" s="30">
        <v>0.53</v>
      </c>
      <c r="H32" s="28">
        <v>0.60947011197157619</v>
      </c>
      <c r="I32" s="25">
        <v>0</v>
      </c>
    </row>
    <row r="35" spans="4:9" x14ac:dyDescent="0.25">
      <c r="D35" s="20"/>
      <c r="E35" s="20"/>
      <c r="F35" s="20"/>
      <c r="G35" s="20"/>
      <c r="H35" s="20"/>
      <c r="I35" s="20"/>
    </row>
    <row r="36" spans="4:9" x14ac:dyDescent="0.25">
      <c r="D36" s="20"/>
      <c r="E36" s="20"/>
      <c r="F36" s="20"/>
      <c r="G36" s="20"/>
      <c r="H36" s="20"/>
      <c r="I36" s="20"/>
    </row>
    <row r="37" spans="4:9" x14ac:dyDescent="0.25">
      <c r="D37" s="20"/>
      <c r="E37" s="20"/>
      <c r="F37" s="20"/>
      <c r="G37" s="20"/>
      <c r="H37" s="20"/>
      <c r="I37" s="20"/>
    </row>
    <row r="38" spans="4:9" x14ac:dyDescent="0.25">
      <c r="D38" s="20"/>
      <c r="E38" s="20"/>
      <c r="F38" s="20"/>
      <c r="G38" s="20"/>
      <c r="H38" s="20"/>
      <c r="I38" s="20"/>
    </row>
    <row r="39" spans="4:9" x14ac:dyDescent="0.25">
      <c r="D39" s="20"/>
      <c r="E39" s="20"/>
      <c r="F39" s="20"/>
      <c r="G39" s="20"/>
      <c r="H39" s="20"/>
      <c r="I39" s="20"/>
    </row>
    <row r="40" spans="4:9" x14ac:dyDescent="0.25">
      <c r="D40" s="20"/>
      <c r="E40" s="20"/>
      <c r="F40" s="20"/>
      <c r="G40" s="20"/>
      <c r="H40" s="20"/>
      <c r="I40" s="20"/>
    </row>
    <row r="41" spans="4:9" x14ac:dyDescent="0.25">
      <c r="D41" s="20"/>
      <c r="E41" s="20"/>
      <c r="F41" s="20"/>
      <c r="G41" s="20"/>
      <c r="H41" s="20"/>
      <c r="I41" s="20"/>
    </row>
    <row r="42" spans="4:9" x14ac:dyDescent="0.25">
      <c r="D42" s="20"/>
      <c r="E42" s="20"/>
      <c r="F42" s="20"/>
      <c r="G42" s="20"/>
      <c r="H42" s="20"/>
      <c r="I42" s="20"/>
    </row>
    <row r="43" spans="4:9" x14ac:dyDescent="0.25">
      <c r="D43" s="20"/>
      <c r="E43" s="20"/>
      <c r="F43" s="20"/>
      <c r="G43" s="20"/>
      <c r="H43" s="20"/>
      <c r="I43" s="20"/>
    </row>
    <row r="44" spans="4:9" x14ac:dyDescent="0.25">
      <c r="D44" s="20"/>
      <c r="E44" s="20"/>
      <c r="F44" s="20"/>
      <c r="G44" s="20"/>
      <c r="H44" s="20"/>
      <c r="I44" s="20"/>
    </row>
    <row r="45" spans="4:9" x14ac:dyDescent="0.25">
      <c r="D45" s="20"/>
      <c r="E45" s="20"/>
      <c r="F45" s="20"/>
      <c r="G45" s="20"/>
      <c r="H45" s="20"/>
      <c r="I45" s="20"/>
    </row>
    <row r="46" spans="4:9" x14ac:dyDescent="0.25">
      <c r="D46" s="20"/>
      <c r="E46" s="20"/>
      <c r="F46" s="20"/>
      <c r="G46" s="20"/>
      <c r="H46" s="20"/>
      <c r="I46" s="20"/>
    </row>
    <row r="47" spans="4:9" x14ac:dyDescent="0.25">
      <c r="D47" s="20"/>
      <c r="E47" s="20"/>
      <c r="F47" s="20"/>
      <c r="G47" s="20"/>
      <c r="H47" s="20"/>
      <c r="I47" s="20"/>
    </row>
    <row r="48" spans="4:9" x14ac:dyDescent="0.25">
      <c r="D48" s="20"/>
      <c r="E48" s="20"/>
      <c r="F48" s="20"/>
      <c r="G48" s="20"/>
      <c r="H48" s="20"/>
      <c r="I48" s="20"/>
    </row>
    <row r="49" spans="4:9" x14ac:dyDescent="0.25">
      <c r="D49" s="20"/>
      <c r="E49" s="20"/>
      <c r="F49" s="20"/>
      <c r="G49" s="20"/>
      <c r="H49" s="20"/>
      <c r="I49" s="20"/>
    </row>
    <row r="50" spans="4:9" x14ac:dyDescent="0.25">
      <c r="D50" s="20"/>
      <c r="E50" s="20"/>
      <c r="F50" s="20"/>
      <c r="G50" s="20"/>
      <c r="H50" s="20"/>
      <c r="I50" s="20"/>
    </row>
    <row r="51" spans="4:9" x14ac:dyDescent="0.25">
      <c r="D51" s="20"/>
      <c r="E51" s="20"/>
      <c r="F51" s="20"/>
      <c r="G51" s="20"/>
      <c r="H51" s="20"/>
      <c r="I51" s="20"/>
    </row>
    <row r="52" spans="4:9" x14ac:dyDescent="0.25">
      <c r="D52" s="20"/>
      <c r="E52" s="20"/>
      <c r="F52" s="20"/>
      <c r="G52" s="20"/>
      <c r="H52" s="20"/>
      <c r="I52" s="20"/>
    </row>
    <row r="53" spans="4:9" x14ac:dyDescent="0.25">
      <c r="D53" s="20"/>
      <c r="E53" s="20"/>
      <c r="F53" s="20"/>
      <c r="G53" s="20"/>
      <c r="H53" s="20"/>
      <c r="I53" s="20"/>
    </row>
    <row r="54" spans="4:9" x14ac:dyDescent="0.25">
      <c r="D54" s="20"/>
      <c r="E54" s="20"/>
      <c r="F54" s="20"/>
      <c r="G54" s="20"/>
      <c r="H54" s="20"/>
      <c r="I54" s="20"/>
    </row>
    <row r="55" spans="4:9" x14ac:dyDescent="0.25">
      <c r="D55" s="20"/>
      <c r="E55" s="20"/>
      <c r="F55" s="20"/>
      <c r="G55" s="20"/>
      <c r="H55" s="20"/>
      <c r="I55" s="20"/>
    </row>
    <row r="56" spans="4:9" x14ac:dyDescent="0.25">
      <c r="D56" s="20"/>
      <c r="E56" s="20"/>
      <c r="F56" s="20"/>
      <c r="G56" s="20"/>
      <c r="H56" s="20"/>
      <c r="I56" s="20"/>
    </row>
    <row r="57" spans="4:9" x14ac:dyDescent="0.25">
      <c r="D57" s="20"/>
      <c r="E57" s="20"/>
      <c r="F57" s="20"/>
      <c r="G57" s="20"/>
      <c r="H57" s="20"/>
      <c r="I57" s="20"/>
    </row>
    <row r="58" spans="4:9" x14ac:dyDescent="0.25">
      <c r="D58" s="20"/>
      <c r="E58" s="20"/>
      <c r="F58" s="20"/>
      <c r="G58" s="20"/>
      <c r="H58" s="20"/>
      <c r="I58" s="20"/>
    </row>
    <row r="59" spans="4:9" x14ac:dyDescent="0.25">
      <c r="D59" s="20"/>
      <c r="E59" s="20"/>
      <c r="F59" s="20"/>
      <c r="G59" s="20"/>
      <c r="H59" s="20"/>
      <c r="I59" s="20"/>
    </row>
    <row r="60" spans="4:9" x14ac:dyDescent="0.25">
      <c r="D60" s="20"/>
      <c r="E60" s="20"/>
      <c r="F60" s="20"/>
      <c r="G60" s="20"/>
      <c r="H60" s="20"/>
      <c r="I60" s="20"/>
    </row>
    <row r="61" spans="4:9" x14ac:dyDescent="0.25">
      <c r="D61" s="20"/>
      <c r="E61" s="20"/>
      <c r="F61" s="20"/>
      <c r="G61" s="20"/>
      <c r="H61" s="20"/>
      <c r="I61" s="20"/>
    </row>
    <row r="62" spans="4:9" x14ac:dyDescent="0.25">
      <c r="D62" s="20"/>
      <c r="E62" s="20"/>
      <c r="F62" s="20"/>
      <c r="G62" s="20"/>
      <c r="H62" s="20"/>
      <c r="I62" s="20"/>
    </row>
    <row r="63" spans="4:9" x14ac:dyDescent="0.25">
      <c r="D63" s="20"/>
      <c r="E63" s="20"/>
      <c r="F63" s="20"/>
      <c r="G63" s="20"/>
      <c r="H63" s="20"/>
      <c r="I63" s="20"/>
    </row>
    <row r="64" spans="4:9" x14ac:dyDescent="0.25">
      <c r="D64" s="20"/>
      <c r="E64" s="20"/>
      <c r="F64" s="20"/>
      <c r="G64" s="20"/>
      <c r="H64" s="20"/>
      <c r="I64" s="20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0"/>
  <sheetViews>
    <sheetView workbookViewId="0">
      <selection activeCell="W95" sqref="W95"/>
    </sheetView>
  </sheetViews>
  <sheetFormatPr defaultRowHeight="15" x14ac:dyDescent="0.25"/>
  <cols>
    <col min="2" max="3" width="11.5703125" style="20" bestFit="1" customWidth="1"/>
    <col min="4" max="5" width="14.140625" style="1" bestFit="1" customWidth="1"/>
    <col min="6" max="6" width="4" customWidth="1"/>
    <col min="7" max="7" width="7.28515625" customWidth="1"/>
    <col min="8" max="9" width="5.5703125" bestFit="1" customWidth="1"/>
    <col min="10" max="10" width="7.42578125" style="21" bestFit="1" customWidth="1"/>
    <col min="11" max="11" width="7.42578125" bestFit="1" customWidth="1"/>
    <col min="12" max="12" width="5" customWidth="1"/>
    <col min="13" max="13" width="13.85546875" bestFit="1" customWidth="1"/>
    <col min="14" max="15" width="11.5703125" bestFit="1" customWidth="1"/>
    <col min="16" max="17" width="14.140625" bestFit="1" customWidth="1"/>
    <col min="18" max="18" width="6.5703125" customWidth="1"/>
  </cols>
  <sheetData>
    <row r="1" spans="1:17" x14ac:dyDescent="0.25">
      <c r="A1" t="s">
        <v>31</v>
      </c>
      <c r="G1" t="s">
        <v>34</v>
      </c>
      <c r="M1" t="s">
        <v>37</v>
      </c>
    </row>
    <row r="2" spans="1:17" x14ac:dyDescent="0.25">
      <c r="A2" t="s">
        <v>26</v>
      </c>
      <c r="B2" s="20" t="s">
        <v>27</v>
      </c>
      <c r="C2" s="20" t="s">
        <v>28</v>
      </c>
      <c r="D2" s="1" t="s">
        <v>29</v>
      </c>
      <c r="E2" s="1" t="s">
        <v>30</v>
      </c>
      <c r="H2">
        <v>2014</v>
      </c>
      <c r="I2">
        <v>2030</v>
      </c>
      <c r="J2" s="21" t="s">
        <v>35</v>
      </c>
      <c r="K2" t="s">
        <v>36</v>
      </c>
      <c r="N2" s="20" t="s">
        <v>27</v>
      </c>
      <c r="O2" s="20" t="s">
        <v>28</v>
      </c>
      <c r="P2" s="1" t="s">
        <v>29</v>
      </c>
      <c r="Q2" s="1" t="s">
        <v>30</v>
      </c>
    </row>
    <row r="3" spans="1:17" x14ac:dyDescent="0.25">
      <c r="A3">
        <v>13015</v>
      </c>
      <c r="B3" s="20">
        <v>116.31268175192996</v>
      </c>
      <c r="C3" s="20">
        <v>117.6511892974179</v>
      </c>
      <c r="D3" s="1">
        <v>0.16457307619516046</v>
      </c>
      <c r="E3" s="1">
        <v>0.16688187676603086</v>
      </c>
      <c r="G3">
        <v>13015</v>
      </c>
      <c r="H3" s="20">
        <v>7.3433409958437394</v>
      </c>
      <c r="I3" s="20">
        <f>H3</f>
        <v>7.3433409958437394</v>
      </c>
      <c r="J3" s="21">
        <v>0</v>
      </c>
      <c r="K3" s="21">
        <f>J3</f>
        <v>0</v>
      </c>
      <c r="L3" s="21"/>
      <c r="M3">
        <v>13015</v>
      </c>
      <c r="N3" s="20">
        <f>B3+H3</f>
        <v>123.6560227477737</v>
      </c>
      <c r="O3" s="20">
        <f t="shared" ref="O3:Q3" si="0">C3+I3</f>
        <v>124.99453029326165</v>
      </c>
      <c r="P3" s="1">
        <f t="shared" si="0"/>
        <v>0.16457307619516046</v>
      </c>
      <c r="Q3" s="1">
        <f t="shared" si="0"/>
        <v>0.16688187676603086</v>
      </c>
    </row>
    <row r="4" spans="1:17" x14ac:dyDescent="0.25">
      <c r="A4">
        <v>13057</v>
      </c>
      <c r="B4" s="20">
        <v>259.42488463030725</v>
      </c>
      <c r="C4" s="20">
        <v>261.59589383317893</v>
      </c>
      <c r="D4" s="1">
        <v>0.13639776084223265</v>
      </c>
      <c r="E4" s="1">
        <v>0.13979511257760585</v>
      </c>
      <c r="G4">
        <v>13057</v>
      </c>
      <c r="H4" s="20">
        <v>6.2985886093638133</v>
      </c>
      <c r="I4" s="20">
        <f t="shared" ref="I4:I17" si="1">H4</f>
        <v>6.2985886093638133</v>
      </c>
      <c r="J4" s="21">
        <v>0</v>
      </c>
      <c r="K4" s="21">
        <f t="shared" ref="K4:K17" si="2">J4</f>
        <v>0</v>
      </c>
      <c r="L4" s="21"/>
      <c r="M4">
        <v>13057</v>
      </c>
      <c r="N4" s="20">
        <f t="shared" ref="N4:N17" si="3">B4+H4</f>
        <v>265.72347323967108</v>
      </c>
      <c r="O4" s="20">
        <f t="shared" ref="O4:O17" si="4">C4+I4</f>
        <v>267.89448244254277</v>
      </c>
      <c r="P4" s="1">
        <f t="shared" ref="P4:P17" si="5">D4+J4</f>
        <v>0.13639776084223265</v>
      </c>
      <c r="Q4" s="1">
        <f t="shared" ref="Q4:Q17" si="6">E4+K4</f>
        <v>0.13979511257760585</v>
      </c>
    </row>
    <row r="5" spans="1:17" x14ac:dyDescent="0.25">
      <c r="A5">
        <v>13063</v>
      </c>
      <c r="B5" s="20">
        <v>276.80369957341736</v>
      </c>
      <c r="C5" s="20">
        <v>280.77096402468322</v>
      </c>
      <c r="D5" s="1">
        <v>0.19268900002425507</v>
      </c>
      <c r="E5" s="1">
        <v>0.19919425126755297</v>
      </c>
      <c r="G5">
        <v>13063</v>
      </c>
      <c r="H5" s="20">
        <v>2.2110886093638129</v>
      </c>
      <c r="I5" s="20">
        <f t="shared" si="1"/>
        <v>2.2110886093638129</v>
      </c>
      <c r="J5" s="21">
        <v>0</v>
      </c>
      <c r="K5" s="21">
        <f t="shared" si="2"/>
        <v>0</v>
      </c>
      <c r="L5" s="21"/>
      <c r="M5">
        <v>13063</v>
      </c>
      <c r="N5" s="20">
        <f t="shared" si="3"/>
        <v>279.01478818278116</v>
      </c>
      <c r="O5" s="20">
        <f t="shared" si="4"/>
        <v>282.98205263404702</v>
      </c>
      <c r="P5" s="1">
        <f t="shared" si="5"/>
        <v>0.19268900002425507</v>
      </c>
      <c r="Q5" s="1">
        <f t="shared" si="6"/>
        <v>0.19919425126755297</v>
      </c>
    </row>
    <row r="6" spans="1:17" x14ac:dyDescent="0.25">
      <c r="A6">
        <v>13067</v>
      </c>
      <c r="B6" s="20">
        <v>1073.2979161725641</v>
      </c>
      <c r="C6" s="20">
        <v>1088.9592381535633</v>
      </c>
      <c r="D6" s="1">
        <v>0.72948786016384559</v>
      </c>
      <c r="E6" s="1">
        <v>0.75488386561363308</v>
      </c>
      <c r="G6">
        <v>13067</v>
      </c>
      <c r="H6" s="20">
        <v>0</v>
      </c>
      <c r="I6" s="20">
        <f t="shared" si="1"/>
        <v>0</v>
      </c>
      <c r="J6" s="21">
        <v>0</v>
      </c>
      <c r="K6" s="21">
        <f t="shared" si="2"/>
        <v>0</v>
      </c>
      <c r="L6" s="21"/>
      <c r="M6">
        <v>13067</v>
      </c>
      <c r="N6" s="20">
        <f t="shared" si="3"/>
        <v>1073.2979161725641</v>
      </c>
      <c r="O6" s="20">
        <f t="shared" si="4"/>
        <v>1088.9592381535633</v>
      </c>
      <c r="P6" s="1">
        <f t="shared" si="5"/>
        <v>0.72948786016384559</v>
      </c>
      <c r="Q6" s="1">
        <f t="shared" si="6"/>
        <v>0.75488386561363308</v>
      </c>
    </row>
    <row r="7" spans="1:17" x14ac:dyDescent="0.25">
      <c r="A7">
        <v>13077</v>
      </c>
      <c r="B7" s="20">
        <v>145.35361383624775</v>
      </c>
      <c r="C7" s="20">
        <v>146.74561139383002</v>
      </c>
      <c r="D7" s="1">
        <v>0.13193154732006626</v>
      </c>
      <c r="E7" s="1">
        <v>0.1341461534745427</v>
      </c>
      <c r="G7">
        <v>13077</v>
      </c>
      <c r="H7" s="20">
        <v>11.26255924836282</v>
      </c>
      <c r="I7" s="20">
        <f t="shared" si="1"/>
        <v>11.26255924836282</v>
      </c>
      <c r="J7" s="21">
        <v>0</v>
      </c>
      <c r="K7" s="21">
        <f t="shared" si="2"/>
        <v>0</v>
      </c>
      <c r="L7" s="21"/>
      <c r="M7">
        <v>13077</v>
      </c>
      <c r="N7" s="20">
        <f t="shared" si="3"/>
        <v>156.61617308461058</v>
      </c>
      <c r="O7" s="20">
        <f t="shared" si="4"/>
        <v>158.00817064219285</v>
      </c>
      <c r="P7" s="1">
        <f t="shared" si="5"/>
        <v>0.13193154732006626</v>
      </c>
      <c r="Q7" s="1">
        <f t="shared" si="6"/>
        <v>0.1341461534745427</v>
      </c>
    </row>
    <row r="8" spans="1:17" x14ac:dyDescent="0.25">
      <c r="A8">
        <v>13089</v>
      </c>
      <c r="B8" s="20">
        <v>953.9480845007206</v>
      </c>
      <c r="C8" s="20">
        <v>968.32310288268445</v>
      </c>
      <c r="D8" s="1">
        <v>0.66834312037647992</v>
      </c>
      <c r="E8" s="1">
        <v>0.69149896482001993</v>
      </c>
      <c r="G8">
        <v>13089</v>
      </c>
      <c r="H8" s="20">
        <v>0</v>
      </c>
      <c r="I8" s="20">
        <f t="shared" si="1"/>
        <v>0</v>
      </c>
      <c r="J8" s="21">
        <v>0</v>
      </c>
      <c r="K8" s="21">
        <f t="shared" si="2"/>
        <v>0</v>
      </c>
      <c r="L8" s="21"/>
      <c r="M8">
        <v>13089</v>
      </c>
      <c r="N8" s="20">
        <f t="shared" si="3"/>
        <v>953.9480845007206</v>
      </c>
      <c r="O8" s="20">
        <f t="shared" si="4"/>
        <v>968.32310288268445</v>
      </c>
      <c r="P8" s="1">
        <f t="shared" si="5"/>
        <v>0.66834312037647992</v>
      </c>
      <c r="Q8" s="1">
        <f t="shared" si="6"/>
        <v>0.69149896482001993</v>
      </c>
    </row>
    <row r="9" spans="1:17" x14ac:dyDescent="0.25">
      <c r="A9">
        <v>13097</v>
      </c>
      <c r="B9" s="20">
        <v>147.53437171727219</v>
      </c>
      <c r="C9" s="20">
        <v>149.41654749916827</v>
      </c>
      <c r="D9" s="1">
        <v>9.1943144816712605E-2</v>
      </c>
      <c r="E9" s="1">
        <v>9.4939878138763548E-2</v>
      </c>
      <c r="G9">
        <v>13097</v>
      </c>
      <c r="H9" s="20">
        <v>0.14132737877861801</v>
      </c>
      <c r="I9" s="20">
        <f t="shared" si="1"/>
        <v>0.14132737877861801</v>
      </c>
      <c r="J9" s="21">
        <v>0</v>
      </c>
      <c r="K9" s="21">
        <f t="shared" si="2"/>
        <v>0</v>
      </c>
      <c r="L9" s="21"/>
      <c r="M9">
        <v>13097</v>
      </c>
      <c r="N9" s="20">
        <f t="shared" si="3"/>
        <v>147.67569909605081</v>
      </c>
      <c r="O9" s="20">
        <f t="shared" si="4"/>
        <v>149.55787487794689</v>
      </c>
      <c r="P9" s="1">
        <f t="shared" si="5"/>
        <v>9.1943144816712605E-2</v>
      </c>
      <c r="Q9" s="1">
        <f t="shared" si="6"/>
        <v>9.4939878138763548E-2</v>
      </c>
    </row>
    <row r="10" spans="1:17" x14ac:dyDescent="0.25">
      <c r="A10">
        <v>13113</v>
      </c>
      <c r="B10" s="20">
        <v>148.49895436091009</v>
      </c>
      <c r="C10" s="20">
        <v>150.44278394878452</v>
      </c>
      <c r="D10" s="1">
        <v>9.8723199678809714E-2</v>
      </c>
      <c r="E10" s="1">
        <v>0.10185792990116654</v>
      </c>
      <c r="G10">
        <v>13113</v>
      </c>
      <c r="H10" s="20">
        <v>7.4999999999999997E-2</v>
      </c>
      <c r="I10" s="20">
        <f t="shared" si="1"/>
        <v>7.4999999999999997E-2</v>
      </c>
      <c r="J10" s="21">
        <v>0</v>
      </c>
      <c r="K10" s="21">
        <f t="shared" si="2"/>
        <v>0</v>
      </c>
      <c r="L10" s="21"/>
      <c r="M10">
        <v>13113</v>
      </c>
      <c r="N10" s="20">
        <f t="shared" si="3"/>
        <v>148.57395436091008</v>
      </c>
      <c r="O10" s="20">
        <f t="shared" si="4"/>
        <v>150.51778394878451</v>
      </c>
      <c r="P10" s="1">
        <f t="shared" si="5"/>
        <v>9.8723199678809714E-2</v>
      </c>
      <c r="Q10" s="1">
        <f t="shared" si="6"/>
        <v>0.10185792990116654</v>
      </c>
    </row>
    <row r="11" spans="1:17" x14ac:dyDescent="0.25">
      <c r="A11">
        <v>13117</v>
      </c>
      <c r="B11" s="20">
        <v>206.29235253718886</v>
      </c>
      <c r="C11" s="20">
        <v>208.42502725827674</v>
      </c>
      <c r="D11" s="1">
        <v>0.1249904606765658</v>
      </c>
      <c r="E11" s="1">
        <v>0.12839840585286436</v>
      </c>
      <c r="G11">
        <v>13117</v>
      </c>
      <c r="H11" s="20">
        <v>5.23434736217104E-3</v>
      </c>
      <c r="I11" s="20">
        <f t="shared" si="1"/>
        <v>5.23434736217104E-3</v>
      </c>
      <c r="J11" s="21">
        <v>0</v>
      </c>
      <c r="K11" s="21">
        <f t="shared" si="2"/>
        <v>0</v>
      </c>
      <c r="L11" s="21"/>
      <c r="M11">
        <v>13117</v>
      </c>
      <c r="N11" s="20">
        <f t="shared" si="3"/>
        <v>206.29758688455104</v>
      </c>
      <c r="O11" s="20">
        <f t="shared" si="4"/>
        <v>208.43026160563892</v>
      </c>
      <c r="P11" s="1">
        <f t="shared" si="5"/>
        <v>0.1249904606765658</v>
      </c>
      <c r="Q11" s="1">
        <f t="shared" si="6"/>
        <v>0.12839840585286436</v>
      </c>
    </row>
    <row r="12" spans="1:17" x14ac:dyDescent="0.25">
      <c r="A12">
        <v>13121</v>
      </c>
      <c r="B12" s="20">
        <v>1559.6213737146304</v>
      </c>
      <c r="C12" s="20">
        <v>1599.0011898038895</v>
      </c>
      <c r="D12" s="1">
        <v>1.409425829844926</v>
      </c>
      <c r="E12" s="1">
        <v>1.4744423613288278</v>
      </c>
      <c r="G12">
        <v>13121</v>
      </c>
      <c r="H12" s="20">
        <v>11.470702157675985</v>
      </c>
      <c r="I12" s="20">
        <f t="shared" si="1"/>
        <v>11.470702157675985</v>
      </c>
      <c r="J12" s="21">
        <v>0</v>
      </c>
      <c r="K12" s="21">
        <f t="shared" si="2"/>
        <v>0</v>
      </c>
      <c r="L12" s="21"/>
      <c r="M12">
        <v>13121</v>
      </c>
      <c r="N12" s="20">
        <f t="shared" si="3"/>
        <v>1571.0920758723064</v>
      </c>
      <c r="O12" s="20">
        <f t="shared" si="4"/>
        <v>1610.4718919615655</v>
      </c>
      <c r="P12" s="1">
        <f t="shared" si="5"/>
        <v>1.409425829844926</v>
      </c>
      <c r="Q12" s="1">
        <f t="shared" si="6"/>
        <v>1.4744423613288278</v>
      </c>
    </row>
    <row r="13" spans="1:17" x14ac:dyDescent="0.25">
      <c r="A13">
        <v>13135</v>
      </c>
      <c r="B13" s="20">
        <v>1026.6738896676227</v>
      </c>
      <c r="C13" s="20">
        <v>1042.5919524528128</v>
      </c>
      <c r="D13" s="1">
        <v>0.71908042990187671</v>
      </c>
      <c r="E13" s="1">
        <v>0.74484820033713628</v>
      </c>
      <c r="G13">
        <v>13135</v>
      </c>
      <c r="H13" s="20">
        <v>0</v>
      </c>
      <c r="I13" s="20">
        <f t="shared" si="1"/>
        <v>0</v>
      </c>
      <c r="J13" s="21">
        <v>0</v>
      </c>
      <c r="K13" s="21">
        <f t="shared" si="2"/>
        <v>0</v>
      </c>
      <c r="L13" s="21"/>
      <c r="M13">
        <v>13135</v>
      </c>
      <c r="N13" s="20">
        <f t="shared" si="3"/>
        <v>1026.6738896676227</v>
      </c>
      <c r="O13" s="20">
        <f t="shared" si="4"/>
        <v>1042.5919524528128</v>
      </c>
      <c r="P13" s="1">
        <f t="shared" si="5"/>
        <v>0.71908042990187671</v>
      </c>
      <c r="Q13" s="1">
        <f t="shared" si="6"/>
        <v>0.74484820033713628</v>
      </c>
    </row>
    <row r="14" spans="1:17" x14ac:dyDescent="0.25">
      <c r="A14">
        <v>13151</v>
      </c>
      <c r="B14" s="20">
        <v>202.78594128745215</v>
      </c>
      <c r="C14" s="20">
        <v>205.05721753013728</v>
      </c>
      <c r="D14" s="1">
        <v>0.12941484294389211</v>
      </c>
      <c r="E14" s="1">
        <v>0.13314266651316869</v>
      </c>
      <c r="G14">
        <v>13151</v>
      </c>
      <c r="H14" s="20">
        <v>1.6946073574384859</v>
      </c>
      <c r="I14" s="20">
        <f t="shared" si="1"/>
        <v>1.6946073574384859</v>
      </c>
      <c r="J14" s="21">
        <v>0</v>
      </c>
      <c r="K14" s="21">
        <f t="shared" si="2"/>
        <v>0</v>
      </c>
      <c r="L14" s="21"/>
      <c r="M14">
        <v>13151</v>
      </c>
      <c r="N14" s="20">
        <f t="shared" si="3"/>
        <v>204.48054864489063</v>
      </c>
      <c r="O14" s="20">
        <f t="shared" si="4"/>
        <v>206.75182488757576</v>
      </c>
      <c r="P14" s="1">
        <f t="shared" si="5"/>
        <v>0.12941484294389211</v>
      </c>
      <c r="Q14" s="1">
        <f t="shared" si="6"/>
        <v>0.13314266651316869</v>
      </c>
    </row>
    <row r="15" spans="1:17" x14ac:dyDescent="0.25">
      <c r="A15">
        <v>13217</v>
      </c>
      <c r="B15" s="20">
        <v>90.064112799154131</v>
      </c>
      <c r="C15" s="20">
        <v>90.96431482006814</v>
      </c>
      <c r="D15" s="1">
        <v>9.484945210565604E-2</v>
      </c>
      <c r="E15" s="1">
        <v>9.6291927042742434E-2</v>
      </c>
      <c r="G15">
        <v>13217</v>
      </c>
      <c r="H15" s="20">
        <v>7.3112292163526202</v>
      </c>
      <c r="I15" s="20">
        <f t="shared" si="1"/>
        <v>7.3112292163526202</v>
      </c>
      <c r="J15" s="21">
        <v>3.5304982208191828E-3</v>
      </c>
      <c r="K15" s="21">
        <f t="shared" si="2"/>
        <v>3.5304982208191828E-3</v>
      </c>
      <c r="L15" s="21"/>
      <c r="M15">
        <v>13217</v>
      </c>
      <c r="N15" s="20">
        <f t="shared" si="3"/>
        <v>97.375342015506746</v>
      </c>
      <c r="O15" s="20">
        <f t="shared" si="4"/>
        <v>98.275544036420754</v>
      </c>
      <c r="P15" s="1">
        <f t="shared" si="5"/>
        <v>9.837995032647523E-2</v>
      </c>
      <c r="Q15" s="1">
        <f t="shared" si="6"/>
        <v>9.9822425263561623E-2</v>
      </c>
    </row>
    <row r="16" spans="1:17" x14ac:dyDescent="0.25">
      <c r="A16">
        <v>13223</v>
      </c>
      <c r="B16" s="20">
        <v>134.5329559296095</v>
      </c>
      <c r="C16" s="20">
        <v>135.4025339969358</v>
      </c>
      <c r="D16" s="1">
        <v>8.2901517325802171E-2</v>
      </c>
      <c r="E16" s="1">
        <v>8.4199885039139305E-2</v>
      </c>
      <c r="G16">
        <v>13223</v>
      </c>
      <c r="H16" s="20">
        <v>2.91554474688717</v>
      </c>
      <c r="I16" s="20">
        <f t="shared" si="1"/>
        <v>2.91554474688717</v>
      </c>
      <c r="J16" s="21">
        <v>0</v>
      </c>
      <c r="K16" s="21">
        <f t="shared" si="2"/>
        <v>0</v>
      </c>
      <c r="L16" s="21"/>
      <c r="M16">
        <v>13223</v>
      </c>
      <c r="N16" s="20">
        <f t="shared" si="3"/>
        <v>137.44850067649668</v>
      </c>
      <c r="O16" s="20">
        <f t="shared" si="4"/>
        <v>138.31807874382298</v>
      </c>
      <c r="P16" s="1">
        <f t="shared" si="5"/>
        <v>8.2901517325802171E-2</v>
      </c>
      <c r="Q16" s="1">
        <f t="shared" si="6"/>
        <v>8.4199885039139305E-2</v>
      </c>
    </row>
    <row r="17" spans="1:17" x14ac:dyDescent="0.25">
      <c r="A17">
        <v>13247</v>
      </c>
      <c r="B17" s="20">
        <v>105.57355266055862</v>
      </c>
      <c r="C17" s="20">
        <v>107.06803410779655</v>
      </c>
      <c r="D17" s="1">
        <v>9.5958147502886726E-2</v>
      </c>
      <c r="E17" s="1">
        <v>9.841157373551937E-2</v>
      </c>
      <c r="G17">
        <v>13247</v>
      </c>
      <c r="H17" s="20">
        <v>0.3</v>
      </c>
      <c r="I17" s="20">
        <f t="shared" si="1"/>
        <v>0.3</v>
      </c>
      <c r="J17" s="21">
        <v>0</v>
      </c>
      <c r="K17" s="21">
        <f t="shared" si="2"/>
        <v>0</v>
      </c>
      <c r="L17" s="21"/>
      <c r="M17">
        <v>13247</v>
      </c>
      <c r="N17" s="20">
        <f t="shared" si="3"/>
        <v>105.87355266055862</v>
      </c>
      <c r="O17" s="20">
        <f t="shared" si="4"/>
        <v>107.36803410779655</v>
      </c>
      <c r="P17" s="1">
        <f t="shared" si="5"/>
        <v>9.5958147502886726E-2</v>
      </c>
      <c r="Q17" s="1">
        <f t="shared" si="6"/>
        <v>9.841157373551937E-2</v>
      </c>
    </row>
    <row r="18" spans="1:17" x14ac:dyDescent="0.25">
      <c r="B18" s="20">
        <f>SUM(B3:B17)</f>
        <v>6446.7183851395848</v>
      </c>
      <c r="C18" s="20">
        <f t="shared" ref="C18:E18" si="7">SUM(C3:C17)</f>
        <v>6552.4156010032284</v>
      </c>
      <c r="D18" s="1">
        <f t="shared" si="7"/>
        <v>4.8707093897191678</v>
      </c>
      <c r="E18" s="1">
        <f t="shared" si="7"/>
        <v>5.0429330524087135</v>
      </c>
      <c r="H18" s="20">
        <f>SUM(H3:H17)</f>
        <v>51.029222667429238</v>
      </c>
      <c r="I18" s="20">
        <f t="shared" ref="I18" si="8">SUM(I3:I17)</f>
        <v>51.029222667429238</v>
      </c>
      <c r="J18" s="21">
        <f t="shared" ref="J18" si="9">SUM(J3:J17)</f>
        <v>3.5304982208191828E-3</v>
      </c>
      <c r="K18" s="21">
        <f t="shared" ref="K18" si="10">SUM(K3:K17)</f>
        <v>3.5304982208191828E-3</v>
      </c>
      <c r="L18" s="1"/>
      <c r="N18" s="20">
        <f>SUM(N3:N17)</f>
        <v>6497.7476078070149</v>
      </c>
      <c r="O18" s="20">
        <f t="shared" ref="O18" si="11">SUM(O3:O17)</f>
        <v>6603.4448236706567</v>
      </c>
      <c r="P18" s="1">
        <f t="shared" ref="P18" si="12">SUM(P3:P17)</f>
        <v>4.8742398879399866</v>
      </c>
      <c r="Q18" s="1">
        <f t="shared" ref="Q18" si="13">SUM(Q3:Q17)</f>
        <v>5.0464635506295332</v>
      </c>
    </row>
    <row r="19" spans="1:17" x14ac:dyDescent="0.25">
      <c r="A19" t="s">
        <v>32</v>
      </c>
      <c r="G19" t="s">
        <v>33</v>
      </c>
      <c r="M19" t="s">
        <v>38</v>
      </c>
    </row>
    <row r="20" spans="1:17" x14ac:dyDescent="0.25">
      <c r="A20" t="s">
        <v>26</v>
      </c>
      <c r="B20" s="20" t="s">
        <v>27</v>
      </c>
      <c r="C20" s="20" t="s">
        <v>28</v>
      </c>
      <c r="D20" s="1" t="s">
        <v>29</v>
      </c>
      <c r="E20" s="1" t="s">
        <v>30</v>
      </c>
      <c r="H20">
        <v>2014</v>
      </c>
      <c r="I20">
        <v>2030</v>
      </c>
      <c r="J20" s="21" t="s">
        <v>35</v>
      </c>
      <c r="K20" t="s">
        <v>36</v>
      </c>
      <c r="N20" s="20" t="s">
        <v>27</v>
      </c>
      <c r="O20" s="20" t="s">
        <v>28</v>
      </c>
      <c r="P20" s="1" t="s">
        <v>29</v>
      </c>
      <c r="Q20" s="1" t="s">
        <v>30</v>
      </c>
    </row>
    <row r="21" spans="1:17" x14ac:dyDescent="0.25">
      <c r="A21">
        <v>13015</v>
      </c>
      <c r="B21" s="20">
        <v>1325.9944059866616</v>
      </c>
      <c r="C21" s="20">
        <v>1181.7341415077797</v>
      </c>
      <c r="D21" s="1">
        <v>3.5337125579775708</v>
      </c>
      <c r="E21" s="1">
        <v>3.1451117497478371</v>
      </c>
      <c r="G21">
        <v>13015</v>
      </c>
      <c r="H21" s="20">
        <v>14.951774407839071</v>
      </c>
      <c r="I21" s="20">
        <f>H21</f>
        <v>14.951774407839071</v>
      </c>
      <c r="J21" s="21">
        <v>0</v>
      </c>
      <c r="K21" s="21">
        <f>J21</f>
        <v>0</v>
      </c>
      <c r="M21">
        <v>13015</v>
      </c>
      <c r="N21" s="20">
        <f>B21+H21</f>
        <v>1340.9461803945007</v>
      </c>
      <c r="O21" s="20">
        <f t="shared" ref="O21:O35" si="14">C21+I21</f>
        <v>1196.6859159156188</v>
      </c>
      <c r="P21" s="1">
        <f t="shared" ref="P21:P35" si="15">D21+J21</f>
        <v>3.5337125579775708</v>
      </c>
      <c r="Q21" s="1">
        <f t="shared" ref="Q21:Q35" si="16">E21+K21</f>
        <v>3.1451117497478371</v>
      </c>
    </row>
    <row r="22" spans="1:17" x14ac:dyDescent="0.25">
      <c r="A22">
        <v>13057</v>
      </c>
      <c r="B22" s="20">
        <v>1764.0407475723744</v>
      </c>
      <c r="C22" s="20">
        <v>1708.0776361076248</v>
      </c>
      <c r="D22" s="1">
        <v>4.6884962039913169</v>
      </c>
      <c r="E22" s="1">
        <v>4.5286146549263249</v>
      </c>
      <c r="G22">
        <v>13057</v>
      </c>
      <c r="H22" s="20">
        <v>14.029615097530929</v>
      </c>
      <c r="I22" s="20">
        <f t="shared" ref="I22:I35" si="17">H22</f>
        <v>14.029615097530929</v>
      </c>
      <c r="J22" s="21">
        <v>0</v>
      </c>
      <c r="K22" s="21">
        <f t="shared" ref="K22:K35" si="18">J22</f>
        <v>0</v>
      </c>
      <c r="M22">
        <v>13057</v>
      </c>
      <c r="N22" s="20">
        <f t="shared" ref="N22:N35" si="19">B22+H22</f>
        <v>1778.0703626699053</v>
      </c>
      <c r="O22" s="20">
        <f t="shared" si="14"/>
        <v>1722.1072512051558</v>
      </c>
      <c r="P22" s="1">
        <f t="shared" si="15"/>
        <v>4.6884962039913169</v>
      </c>
      <c r="Q22" s="1">
        <f t="shared" si="16"/>
        <v>4.5286146549263249</v>
      </c>
    </row>
    <row r="23" spans="1:17" x14ac:dyDescent="0.25">
      <c r="A23">
        <v>13063</v>
      </c>
      <c r="B23" s="20">
        <v>2408.4645266361549</v>
      </c>
      <c r="C23" s="20">
        <v>2341.864066697508</v>
      </c>
      <c r="D23" s="1">
        <v>6.4226175951167441</v>
      </c>
      <c r="E23" s="1">
        <v>6.2396824781203106</v>
      </c>
      <c r="G23">
        <v>13063</v>
      </c>
      <c r="H23" s="20">
        <v>4.5466150975309301</v>
      </c>
      <c r="I23" s="20">
        <f t="shared" si="17"/>
        <v>4.5466150975309301</v>
      </c>
      <c r="J23" s="21">
        <v>0</v>
      </c>
      <c r="K23" s="21">
        <f t="shared" si="18"/>
        <v>0</v>
      </c>
      <c r="M23">
        <v>13063</v>
      </c>
      <c r="N23" s="20">
        <f t="shared" si="19"/>
        <v>2413.0111417336857</v>
      </c>
      <c r="O23" s="20">
        <f t="shared" si="14"/>
        <v>2346.4106817950387</v>
      </c>
      <c r="P23" s="1">
        <f t="shared" si="15"/>
        <v>6.4226175951167441</v>
      </c>
      <c r="Q23" s="1">
        <f t="shared" si="16"/>
        <v>6.2396824781203106</v>
      </c>
    </row>
    <row r="24" spans="1:17" x14ac:dyDescent="0.25">
      <c r="A24">
        <v>13067</v>
      </c>
      <c r="B24" s="20">
        <v>6532.2210972203429</v>
      </c>
      <c r="C24" s="20">
        <v>6271.5791157568956</v>
      </c>
      <c r="D24" s="1">
        <v>17.415670646306314</v>
      </c>
      <c r="E24" s="1">
        <v>16.660357912918187</v>
      </c>
      <c r="G24">
        <v>13067</v>
      </c>
      <c r="H24" s="20">
        <v>0</v>
      </c>
      <c r="I24" s="20">
        <f t="shared" si="17"/>
        <v>0</v>
      </c>
      <c r="J24" s="21">
        <v>0</v>
      </c>
      <c r="K24" s="21">
        <f t="shared" si="18"/>
        <v>0</v>
      </c>
      <c r="M24">
        <v>13067</v>
      </c>
      <c r="N24" s="20">
        <f t="shared" si="19"/>
        <v>6532.2210972203429</v>
      </c>
      <c r="O24" s="20">
        <f t="shared" si="14"/>
        <v>6271.5791157568956</v>
      </c>
      <c r="P24" s="1">
        <f t="shared" si="15"/>
        <v>17.415670646306314</v>
      </c>
      <c r="Q24" s="1">
        <f t="shared" si="16"/>
        <v>16.660357912918187</v>
      </c>
    </row>
    <row r="25" spans="1:17" x14ac:dyDescent="0.25">
      <c r="A25">
        <v>13077</v>
      </c>
      <c r="B25" s="20">
        <v>1239.0623701244781</v>
      </c>
      <c r="C25" s="20">
        <v>1196.2642223033611</v>
      </c>
      <c r="D25" s="1">
        <v>3.3056259497779981</v>
      </c>
      <c r="E25" s="1">
        <v>3.1854145234299183</v>
      </c>
      <c r="G25">
        <v>13077</v>
      </c>
      <c r="H25" s="20">
        <v>23.987930707600121</v>
      </c>
      <c r="I25" s="20">
        <f t="shared" si="17"/>
        <v>23.987930707600121</v>
      </c>
      <c r="J25" s="21">
        <v>0</v>
      </c>
      <c r="K25" s="21">
        <f t="shared" si="18"/>
        <v>0</v>
      </c>
      <c r="M25">
        <v>13077</v>
      </c>
      <c r="N25" s="20">
        <f t="shared" si="19"/>
        <v>1263.0503008320782</v>
      </c>
      <c r="O25" s="20">
        <f t="shared" si="14"/>
        <v>1220.2521530109611</v>
      </c>
      <c r="P25" s="1">
        <f t="shared" si="15"/>
        <v>3.3056259497779981</v>
      </c>
      <c r="Q25" s="1">
        <f t="shared" si="16"/>
        <v>3.1854145234299183</v>
      </c>
    </row>
    <row r="26" spans="1:17" x14ac:dyDescent="0.25">
      <c r="A26">
        <v>13089</v>
      </c>
      <c r="B26" s="20">
        <v>6679.2907605620931</v>
      </c>
      <c r="C26" s="20">
        <v>6331.1587833665435</v>
      </c>
      <c r="D26" s="1">
        <v>17.791350920242987</v>
      </c>
      <c r="E26" s="1">
        <v>16.810908660905781</v>
      </c>
      <c r="G26">
        <v>13089</v>
      </c>
      <c r="H26" s="20">
        <v>0</v>
      </c>
      <c r="I26" s="20">
        <f t="shared" si="17"/>
        <v>0</v>
      </c>
      <c r="J26" s="21">
        <v>0</v>
      </c>
      <c r="K26" s="21">
        <f t="shared" si="18"/>
        <v>0</v>
      </c>
      <c r="M26">
        <v>13089</v>
      </c>
      <c r="N26" s="20">
        <f t="shared" si="19"/>
        <v>6679.2907605620931</v>
      </c>
      <c r="O26" s="20">
        <f t="shared" si="14"/>
        <v>6331.1587833665435</v>
      </c>
      <c r="P26" s="1">
        <f t="shared" si="15"/>
        <v>17.791350920242987</v>
      </c>
      <c r="Q26" s="1">
        <f t="shared" si="16"/>
        <v>16.810908660905781</v>
      </c>
    </row>
    <row r="27" spans="1:17" x14ac:dyDescent="0.25">
      <c r="A27">
        <v>13097</v>
      </c>
      <c r="B27" s="20">
        <v>1459.1691809199665</v>
      </c>
      <c r="C27" s="20">
        <v>1424.1366501230614</v>
      </c>
      <c r="D27" s="1">
        <v>3.885084760536738</v>
      </c>
      <c r="E27" s="1">
        <v>3.7914447397484907</v>
      </c>
      <c r="G27">
        <v>13097</v>
      </c>
      <c r="H27" s="20">
        <v>0.243234449641586</v>
      </c>
      <c r="I27" s="20">
        <f t="shared" si="17"/>
        <v>0.243234449641586</v>
      </c>
      <c r="J27" s="21">
        <v>0</v>
      </c>
      <c r="K27" s="21">
        <f t="shared" si="18"/>
        <v>0</v>
      </c>
      <c r="M27">
        <v>13097</v>
      </c>
      <c r="N27" s="20">
        <f t="shared" si="19"/>
        <v>1459.412415369608</v>
      </c>
      <c r="O27" s="20">
        <f t="shared" si="14"/>
        <v>1424.3798845727028</v>
      </c>
      <c r="P27" s="1">
        <f t="shared" si="15"/>
        <v>3.885084760536738</v>
      </c>
      <c r="Q27" s="1">
        <f t="shared" si="16"/>
        <v>3.7914447397484907</v>
      </c>
    </row>
    <row r="28" spans="1:17" x14ac:dyDescent="0.25">
      <c r="A28">
        <v>13113</v>
      </c>
      <c r="B28" s="20">
        <v>973.95360547717303</v>
      </c>
      <c r="C28" s="20">
        <v>945.29991331746771</v>
      </c>
      <c r="D28" s="1">
        <v>2.5867862216259261</v>
      </c>
      <c r="E28" s="1">
        <v>2.506610739354695</v>
      </c>
      <c r="G28">
        <v>13113</v>
      </c>
      <c r="H28" s="20">
        <v>0.17399999999999999</v>
      </c>
      <c r="I28" s="20">
        <f t="shared" si="17"/>
        <v>0.17399999999999999</v>
      </c>
      <c r="J28" s="21">
        <v>0</v>
      </c>
      <c r="K28" s="21">
        <f t="shared" si="18"/>
        <v>0</v>
      </c>
      <c r="M28">
        <v>13113</v>
      </c>
      <c r="N28" s="20">
        <f t="shared" si="19"/>
        <v>974.12760547717301</v>
      </c>
      <c r="O28" s="20">
        <f t="shared" si="14"/>
        <v>945.47391331746769</v>
      </c>
      <c r="P28" s="1">
        <f t="shared" si="15"/>
        <v>2.5867862216259261</v>
      </c>
      <c r="Q28" s="1">
        <f t="shared" si="16"/>
        <v>2.506610739354695</v>
      </c>
    </row>
    <row r="29" spans="1:17" x14ac:dyDescent="0.25">
      <c r="A29">
        <v>13117</v>
      </c>
      <c r="B29" s="20">
        <v>1490.7003661814638</v>
      </c>
      <c r="C29" s="20">
        <v>1444.7871871930688</v>
      </c>
      <c r="D29" s="1">
        <v>3.9753031469124251</v>
      </c>
      <c r="E29" s="1">
        <v>3.8400916603842932</v>
      </c>
      <c r="G29">
        <v>13117</v>
      </c>
      <c r="H29" s="20">
        <v>9.0086833200587503E-3</v>
      </c>
      <c r="I29" s="20">
        <f t="shared" si="17"/>
        <v>9.0086833200587503E-3</v>
      </c>
      <c r="J29" s="21">
        <v>0</v>
      </c>
      <c r="K29" s="21">
        <f t="shared" si="18"/>
        <v>0</v>
      </c>
      <c r="M29">
        <v>13117</v>
      </c>
      <c r="N29" s="20">
        <f t="shared" si="19"/>
        <v>1490.7093748647837</v>
      </c>
      <c r="O29" s="20">
        <f t="shared" si="14"/>
        <v>1444.7961958763888</v>
      </c>
      <c r="P29" s="1">
        <f t="shared" si="15"/>
        <v>3.9753031469124251</v>
      </c>
      <c r="Q29" s="1">
        <f t="shared" si="16"/>
        <v>3.8400916603842932</v>
      </c>
    </row>
    <row r="30" spans="1:17" x14ac:dyDescent="0.25">
      <c r="A30">
        <v>13121</v>
      </c>
      <c r="B30" s="20">
        <v>9204.248066874874</v>
      </c>
      <c r="C30" s="20">
        <v>8740.5613856968721</v>
      </c>
      <c r="D30" s="1">
        <v>24.413930610241351</v>
      </c>
      <c r="E30" s="1">
        <v>23.1567775863893</v>
      </c>
      <c r="G30">
        <v>13121</v>
      </c>
      <c r="H30" s="20">
        <v>26.502303916202056</v>
      </c>
      <c r="I30" s="20">
        <f t="shared" si="17"/>
        <v>26.502303916202056</v>
      </c>
      <c r="J30" s="21">
        <v>0</v>
      </c>
      <c r="K30" s="21">
        <f t="shared" si="18"/>
        <v>0</v>
      </c>
      <c r="M30">
        <v>13121</v>
      </c>
      <c r="N30" s="20">
        <f t="shared" si="19"/>
        <v>9230.7503707910764</v>
      </c>
      <c r="O30" s="20">
        <f t="shared" si="14"/>
        <v>8767.0636896130745</v>
      </c>
      <c r="P30" s="1">
        <f t="shared" si="15"/>
        <v>24.413930610241351</v>
      </c>
      <c r="Q30" s="1">
        <f t="shared" si="16"/>
        <v>23.1567775863893</v>
      </c>
    </row>
    <row r="31" spans="1:17" x14ac:dyDescent="0.25">
      <c r="A31">
        <v>13135</v>
      </c>
      <c r="B31" s="20">
        <v>7457.0687428458778</v>
      </c>
      <c r="C31" s="20">
        <v>7185.29885436117</v>
      </c>
      <c r="D31" s="1">
        <v>19.971806415372129</v>
      </c>
      <c r="E31" s="1">
        <v>19.158455323430857</v>
      </c>
      <c r="G31">
        <v>13135</v>
      </c>
      <c r="H31" s="20">
        <v>0</v>
      </c>
      <c r="I31" s="20">
        <f t="shared" si="17"/>
        <v>0</v>
      </c>
      <c r="J31" s="21">
        <v>0</v>
      </c>
      <c r="K31" s="21">
        <f t="shared" si="18"/>
        <v>0</v>
      </c>
      <c r="M31">
        <v>13135</v>
      </c>
      <c r="N31" s="20">
        <f t="shared" si="19"/>
        <v>7457.0687428458778</v>
      </c>
      <c r="O31" s="20">
        <f t="shared" si="14"/>
        <v>7185.29885436117</v>
      </c>
      <c r="P31" s="1">
        <f t="shared" si="15"/>
        <v>19.971806415372129</v>
      </c>
      <c r="Q31" s="1">
        <f t="shared" si="16"/>
        <v>19.158455323430857</v>
      </c>
    </row>
    <row r="32" spans="1:17" x14ac:dyDescent="0.25">
      <c r="A32">
        <v>13151</v>
      </c>
      <c r="B32" s="20">
        <v>1609.1426882969397</v>
      </c>
      <c r="C32" s="20">
        <v>1556.6526631672746</v>
      </c>
      <c r="D32" s="1">
        <v>4.28079760739472</v>
      </c>
      <c r="E32" s="1">
        <v>4.1367773127760792</v>
      </c>
      <c r="G32">
        <v>13151</v>
      </c>
      <c r="H32" s="20">
        <v>3.7026338823642879</v>
      </c>
      <c r="I32" s="20">
        <f t="shared" si="17"/>
        <v>3.7026338823642879</v>
      </c>
      <c r="J32" s="21">
        <v>0</v>
      </c>
      <c r="K32" s="21">
        <f t="shared" si="18"/>
        <v>0</v>
      </c>
      <c r="M32">
        <v>13151</v>
      </c>
      <c r="N32" s="20">
        <f t="shared" si="19"/>
        <v>1612.845322179304</v>
      </c>
      <c r="O32" s="20">
        <f t="shared" si="14"/>
        <v>1560.3552970496389</v>
      </c>
      <c r="P32" s="1">
        <f t="shared" si="15"/>
        <v>4.28079760739472</v>
      </c>
      <c r="Q32" s="1">
        <f t="shared" si="16"/>
        <v>4.1367773127760792</v>
      </c>
    </row>
    <row r="33" spans="1:17" x14ac:dyDescent="0.25">
      <c r="A33">
        <v>13217</v>
      </c>
      <c r="B33" s="20">
        <v>1007.1523094380543</v>
      </c>
      <c r="C33" s="20">
        <v>926.29331310278542</v>
      </c>
      <c r="D33" s="1">
        <v>2.6744022687706304</v>
      </c>
      <c r="E33" s="1">
        <v>2.4575524697903237</v>
      </c>
      <c r="G33">
        <v>13217</v>
      </c>
      <c r="H33" s="20">
        <v>14.604529856684181</v>
      </c>
      <c r="I33" s="20">
        <f t="shared" si="17"/>
        <v>14.604529856684181</v>
      </c>
      <c r="J33" s="21">
        <v>6.0762380164619129E-3</v>
      </c>
      <c r="K33" s="21">
        <f t="shared" si="18"/>
        <v>6.0762380164619129E-3</v>
      </c>
      <c r="M33">
        <v>13217</v>
      </c>
      <c r="N33" s="20">
        <f t="shared" si="19"/>
        <v>1021.7568392947385</v>
      </c>
      <c r="O33" s="20">
        <f t="shared" si="14"/>
        <v>940.89784295946959</v>
      </c>
      <c r="P33" s="1">
        <f t="shared" si="15"/>
        <v>2.6804785067870922</v>
      </c>
      <c r="Q33" s="1">
        <f t="shared" si="16"/>
        <v>2.4636287078067856</v>
      </c>
    </row>
    <row r="34" spans="1:17" x14ac:dyDescent="0.25">
      <c r="A34">
        <v>13223</v>
      </c>
      <c r="B34" s="20">
        <v>1065.5602152955939</v>
      </c>
      <c r="C34" s="20">
        <v>1035.9827258974092</v>
      </c>
      <c r="D34" s="1">
        <v>2.8074624695791646</v>
      </c>
      <c r="E34" s="1">
        <v>2.7295713048769428</v>
      </c>
      <c r="G34">
        <v>13223</v>
      </c>
      <c r="H34" s="20">
        <v>6.5226686156445224</v>
      </c>
      <c r="I34" s="20">
        <f t="shared" si="17"/>
        <v>6.5226686156445224</v>
      </c>
      <c r="J34" s="21">
        <v>0</v>
      </c>
      <c r="K34" s="21">
        <f t="shared" si="18"/>
        <v>0</v>
      </c>
      <c r="M34">
        <v>13223</v>
      </c>
      <c r="N34" s="20">
        <f t="shared" si="19"/>
        <v>1072.0828839112385</v>
      </c>
      <c r="O34" s="20">
        <f t="shared" si="14"/>
        <v>1042.5053945130537</v>
      </c>
      <c r="P34" s="1">
        <f t="shared" si="15"/>
        <v>2.8074624695791646</v>
      </c>
      <c r="Q34" s="1">
        <f t="shared" si="16"/>
        <v>2.7295713048769428</v>
      </c>
    </row>
    <row r="35" spans="1:17" x14ac:dyDescent="0.25">
      <c r="A35">
        <v>13247</v>
      </c>
      <c r="B35" s="20">
        <v>789.14046985371499</v>
      </c>
      <c r="C35" s="20">
        <v>764.83922832186374</v>
      </c>
      <c r="D35" s="1">
        <v>2.0994812739090762</v>
      </c>
      <c r="E35" s="1">
        <v>2.0320117644519753</v>
      </c>
      <c r="G35">
        <v>13247</v>
      </c>
      <c r="H35" s="20">
        <v>0.69599999999999995</v>
      </c>
      <c r="I35" s="20">
        <f t="shared" si="17"/>
        <v>0.69599999999999995</v>
      </c>
      <c r="J35" s="21">
        <v>0</v>
      </c>
      <c r="K35" s="21">
        <f t="shared" si="18"/>
        <v>0</v>
      </c>
      <c r="M35">
        <v>13247</v>
      </c>
      <c r="N35" s="20">
        <f t="shared" si="19"/>
        <v>789.83646985371502</v>
      </c>
      <c r="O35" s="20">
        <f t="shared" si="14"/>
        <v>765.53522832186377</v>
      </c>
      <c r="P35" s="1">
        <f t="shared" si="15"/>
        <v>2.0994812739090762</v>
      </c>
      <c r="Q35" s="1">
        <f t="shared" si="16"/>
        <v>2.0320117644519753</v>
      </c>
    </row>
    <row r="36" spans="1:17" x14ac:dyDescent="0.25">
      <c r="B36" s="20">
        <f>SUM(B21:B35)</f>
        <v>45005.209553285757</v>
      </c>
      <c r="C36" s="20">
        <f t="shared" ref="C36" si="20">SUM(C21:C35)</f>
        <v>43054.529886920689</v>
      </c>
      <c r="D36" s="1">
        <f>SUM(D21:D35)</f>
        <v>119.85252864775508</v>
      </c>
      <c r="E36" s="1">
        <f t="shared" ref="E36" si="21">SUM(E21:E35)</f>
        <v>114.37938288125133</v>
      </c>
      <c r="H36" s="20">
        <f t="shared" ref="H36" si="22">SUM(H21:H35)</f>
        <v>109.97031471435773</v>
      </c>
      <c r="I36" s="20">
        <f t="shared" ref="I36" si="23">SUM(I21:I35)</f>
        <v>109.97031471435773</v>
      </c>
      <c r="J36" s="21">
        <f t="shared" ref="J36" si="24">SUM(J21:J35)</f>
        <v>6.0762380164619129E-3</v>
      </c>
      <c r="K36" s="21">
        <f t="shared" ref="K36" si="25">SUM(K21:K35)</f>
        <v>6.0762380164619129E-3</v>
      </c>
      <c r="N36" s="20">
        <f>SUM(N21:N35)</f>
        <v>45115.179868000108</v>
      </c>
      <c r="O36" s="20">
        <f t="shared" ref="O36" si="26">SUM(O21:O35)</f>
        <v>43164.500201635048</v>
      </c>
      <c r="P36" s="1">
        <f t="shared" ref="P36" si="27">SUM(P21:P35)</f>
        <v>119.85860488577154</v>
      </c>
      <c r="Q36" s="1">
        <f t="shared" ref="Q36" si="28">SUM(Q21:Q35)</f>
        <v>114.38545911926779</v>
      </c>
    </row>
    <row r="38" spans="1:17" x14ac:dyDescent="0.25">
      <c r="A38" t="s">
        <v>39</v>
      </c>
      <c r="E38"/>
      <c r="G38" s="21"/>
      <c r="J38"/>
    </row>
    <row r="39" spans="1:17" x14ac:dyDescent="0.25">
      <c r="B39">
        <v>2014</v>
      </c>
      <c r="C39">
        <v>2030</v>
      </c>
      <c r="D39" s="21" t="s">
        <v>35</v>
      </c>
      <c r="E39" t="s">
        <v>36</v>
      </c>
      <c r="G39" s="21"/>
      <c r="J39"/>
    </row>
    <row r="40" spans="1:17" x14ac:dyDescent="0.25">
      <c r="A40">
        <v>13015</v>
      </c>
      <c r="B40" s="20">
        <v>28.956535884545442</v>
      </c>
      <c r="C40" s="20">
        <f>B40</f>
        <v>28.956535884545442</v>
      </c>
      <c r="D40" s="1">
        <v>8.177236363636365E-4</v>
      </c>
      <c r="E40" s="1">
        <f>D40</f>
        <v>8.177236363636365E-4</v>
      </c>
      <c r="G40" s="21"/>
      <c r="J40"/>
    </row>
    <row r="41" spans="1:17" x14ac:dyDescent="0.25">
      <c r="A41">
        <v>13057</v>
      </c>
      <c r="B41" s="20">
        <v>13.830276168181836</v>
      </c>
      <c r="C41" s="20">
        <f t="shared" ref="C41:C54" si="29">B41</f>
        <v>13.830276168181836</v>
      </c>
      <c r="D41" s="1">
        <v>0</v>
      </c>
      <c r="E41" s="1">
        <f t="shared" ref="E41:E54" si="30">D41</f>
        <v>0</v>
      </c>
      <c r="G41" s="21"/>
      <c r="J41"/>
    </row>
    <row r="42" spans="1:17" x14ac:dyDescent="0.25">
      <c r="A42">
        <v>13063</v>
      </c>
      <c r="B42" s="20">
        <v>0.93412919999999999</v>
      </c>
      <c r="C42" s="20">
        <f t="shared" si="29"/>
        <v>0.93412919999999999</v>
      </c>
      <c r="D42" s="1">
        <v>0</v>
      </c>
      <c r="E42" s="1">
        <f t="shared" si="30"/>
        <v>0</v>
      </c>
      <c r="G42" s="21"/>
      <c r="J42"/>
    </row>
    <row r="43" spans="1:17" x14ac:dyDescent="0.25">
      <c r="A43">
        <v>13067</v>
      </c>
      <c r="B43" s="20">
        <v>4.7150999999999998E-3</v>
      </c>
      <c r="C43" s="20">
        <f t="shared" si="29"/>
        <v>4.7150999999999998E-3</v>
      </c>
      <c r="D43" s="1">
        <v>0</v>
      </c>
      <c r="E43" s="1">
        <f t="shared" si="30"/>
        <v>0</v>
      </c>
      <c r="G43" s="21"/>
      <c r="J43"/>
    </row>
    <row r="44" spans="1:17" x14ac:dyDescent="0.25">
      <c r="A44">
        <v>13077</v>
      </c>
      <c r="B44" s="20">
        <v>44.760943991818202</v>
      </c>
      <c r="C44" s="20">
        <f t="shared" si="29"/>
        <v>44.760943991818202</v>
      </c>
      <c r="D44" s="1">
        <v>7.435815000000001E-3</v>
      </c>
      <c r="E44" s="1">
        <f t="shared" si="30"/>
        <v>7.435815000000001E-3</v>
      </c>
      <c r="G44" s="21"/>
      <c r="J44"/>
    </row>
    <row r="45" spans="1:17" x14ac:dyDescent="0.25">
      <c r="A45">
        <v>13089</v>
      </c>
      <c r="B45" s="20">
        <v>3.0891438</v>
      </c>
      <c r="C45" s="20">
        <f t="shared" si="29"/>
        <v>3.0891438</v>
      </c>
      <c r="D45" s="1">
        <v>0</v>
      </c>
      <c r="E45" s="1">
        <f t="shared" si="30"/>
        <v>0</v>
      </c>
      <c r="G45" s="21"/>
      <c r="J45"/>
    </row>
    <row r="46" spans="1:17" x14ac:dyDescent="0.25">
      <c r="A46">
        <v>13097</v>
      </c>
      <c r="B46" s="20">
        <v>0.37440154181818203</v>
      </c>
      <c r="C46" s="20">
        <f t="shared" si="29"/>
        <v>0.37440154181818203</v>
      </c>
      <c r="D46" s="1">
        <v>0</v>
      </c>
      <c r="E46" s="1">
        <f t="shared" si="30"/>
        <v>0</v>
      </c>
      <c r="G46" s="21"/>
      <c r="J46"/>
    </row>
    <row r="47" spans="1:17" x14ac:dyDescent="0.25">
      <c r="A47">
        <v>13113</v>
      </c>
      <c r="B47" s="20">
        <v>3.6140942209090898</v>
      </c>
      <c r="C47" s="20">
        <f t="shared" si="29"/>
        <v>3.6140942209090898</v>
      </c>
      <c r="D47" s="1">
        <v>0</v>
      </c>
      <c r="E47" s="1">
        <f t="shared" si="30"/>
        <v>0</v>
      </c>
      <c r="G47" s="21"/>
      <c r="J47"/>
    </row>
    <row r="48" spans="1:17" x14ac:dyDescent="0.25">
      <c r="A48">
        <v>13117</v>
      </c>
      <c r="B48" s="20">
        <v>9.3116165454545499E-2</v>
      </c>
      <c r="C48" s="20">
        <f t="shared" si="29"/>
        <v>9.3116165454545499E-2</v>
      </c>
      <c r="D48" s="1">
        <v>0</v>
      </c>
      <c r="E48" s="1">
        <f t="shared" si="30"/>
        <v>0</v>
      </c>
      <c r="G48" s="21"/>
      <c r="J48"/>
    </row>
    <row r="49" spans="1:10" x14ac:dyDescent="0.25">
      <c r="A49">
        <v>13121</v>
      </c>
      <c r="B49" s="20">
        <v>5.1911819927272704</v>
      </c>
      <c r="C49" s="20">
        <f t="shared" si="29"/>
        <v>5.1911819927272704</v>
      </c>
      <c r="D49" s="1">
        <v>0</v>
      </c>
      <c r="E49" s="1">
        <f t="shared" si="30"/>
        <v>0</v>
      </c>
      <c r="G49" s="21"/>
      <c r="J49"/>
    </row>
    <row r="50" spans="1:10" x14ac:dyDescent="0.25">
      <c r="A50">
        <v>13135</v>
      </c>
      <c r="B50" s="20">
        <v>0.32737302000000001</v>
      </c>
      <c r="C50" s="20">
        <f t="shared" si="29"/>
        <v>0.32737302000000001</v>
      </c>
      <c r="D50" s="1">
        <v>0</v>
      </c>
      <c r="E50" s="1">
        <f t="shared" si="30"/>
        <v>0</v>
      </c>
      <c r="G50" s="21"/>
      <c r="J50"/>
    </row>
    <row r="51" spans="1:10" x14ac:dyDescent="0.25">
      <c r="A51">
        <v>13151</v>
      </c>
      <c r="B51" s="20">
        <v>3.9632861681818201</v>
      </c>
      <c r="C51" s="20">
        <f t="shared" si="29"/>
        <v>3.9632861681818201</v>
      </c>
      <c r="D51" s="1">
        <v>0</v>
      </c>
      <c r="E51" s="1">
        <f t="shared" si="30"/>
        <v>0</v>
      </c>
      <c r="G51" s="21"/>
      <c r="J51"/>
    </row>
    <row r="52" spans="1:10" x14ac:dyDescent="0.25">
      <c r="A52">
        <v>13217</v>
      </c>
      <c r="B52" s="20">
        <v>17.481226711818199</v>
      </c>
      <c r="C52" s="20">
        <f t="shared" si="29"/>
        <v>17.481226711818199</v>
      </c>
      <c r="D52" s="1">
        <v>0</v>
      </c>
      <c r="E52" s="1">
        <f t="shared" si="30"/>
        <v>0</v>
      </c>
      <c r="G52" s="21"/>
      <c r="J52"/>
    </row>
    <row r="53" spans="1:10" x14ac:dyDescent="0.25">
      <c r="A53">
        <v>13223</v>
      </c>
      <c r="B53" s="20">
        <v>9.4298908454545405</v>
      </c>
      <c r="C53" s="20">
        <f t="shared" si="29"/>
        <v>9.4298908454545405</v>
      </c>
      <c r="D53" s="1">
        <v>0</v>
      </c>
      <c r="E53" s="1">
        <f t="shared" si="30"/>
        <v>0</v>
      </c>
      <c r="G53" s="21"/>
      <c r="J53"/>
    </row>
    <row r="54" spans="1:10" x14ac:dyDescent="0.25">
      <c r="A54">
        <v>13247</v>
      </c>
      <c r="B54" s="20">
        <v>6.5285999999999997E-2</v>
      </c>
      <c r="C54" s="20">
        <f t="shared" si="29"/>
        <v>6.5285999999999997E-2</v>
      </c>
      <c r="D54" s="1">
        <v>0</v>
      </c>
      <c r="E54" s="1">
        <f t="shared" si="30"/>
        <v>0</v>
      </c>
      <c r="G54" s="21"/>
      <c r="J54"/>
    </row>
    <row r="55" spans="1:10" x14ac:dyDescent="0.25">
      <c r="B55" s="20">
        <f>SUM(B40:B54)</f>
        <v>132.11560081090911</v>
      </c>
      <c r="C55" s="20">
        <f t="shared" ref="C55" si="31">SUM(C40:C54)</f>
        <v>132.11560081090911</v>
      </c>
      <c r="D55" s="1">
        <f>SUM(D40:D54)</f>
        <v>8.2535386363636366E-3</v>
      </c>
      <c r="E55" s="1">
        <f t="shared" ref="E55" si="32">SUM(E40:E54)</f>
        <v>8.2535386363636366E-3</v>
      </c>
      <c r="G55" s="21"/>
      <c r="J55"/>
    </row>
    <row r="56" spans="1:10" x14ac:dyDescent="0.25">
      <c r="A56" t="s">
        <v>40</v>
      </c>
      <c r="E56"/>
      <c r="J56"/>
    </row>
    <row r="57" spans="1:10" x14ac:dyDescent="0.25">
      <c r="B57">
        <v>2014</v>
      </c>
      <c r="C57">
        <v>2030</v>
      </c>
      <c r="D57" s="21" t="s">
        <v>35</v>
      </c>
      <c r="E57" t="s">
        <v>36</v>
      </c>
      <c r="J57"/>
    </row>
    <row r="58" spans="1:10" x14ac:dyDescent="0.25">
      <c r="A58">
        <v>13015</v>
      </c>
      <c r="B58" s="20">
        <v>58.868770500000004</v>
      </c>
      <c r="C58" s="20">
        <f>B58</f>
        <v>58.868770500000004</v>
      </c>
      <c r="D58">
        <v>1.5680363636363637E-3</v>
      </c>
      <c r="E58" s="1">
        <f>D58</f>
        <v>1.5680363636363637E-3</v>
      </c>
      <c r="J58"/>
    </row>
    <row r="59" spans="1:10" x14ac:dyDescent="0.25">
      <c r="A59">
        <v>13057</v>
      </c>
      <c r="B59" s="20">
        <v>28.856491499999997</v>
      </c>
      <c r="C59" s="20">
        <f t="shared" ref="C59:C72" si="33">B59</f>
        <v>28.856491499999997</v>
      </c>
      <c r="D59">
        <v>0</v>
      </c>
      <c r="E59" s="1">
        <f t="shared" ref="E59:E72" si="34">D59</f>
        <v>0</v>
      </c>
      <c r="J59"/>
    </row>
    <row r="60" spans="1:10" x14ac:dyDescent="0.25">
      <c r="A60">
        <v>13063</v>
      </c>
      <c r="B60" s="20">
        <v>2.0474559999999999</v>
      </c>
      <c r="C60" s="20">
        <f t="shared" si="33"/>
        <v>2.0474559999999999</v>
      </c>
      <c r="D60">
        <v>0</v>
      </c>
      <c r="E60" s="1">
        <f t="shared" si="34"/>
        <v>0</v>
      </c>
      <c r="J60"/>
    </row>
    <row r="61" spans="1:10" x14ac:dyDescent="0.25">
      <c r="A61">
        <v>13067</v>
      </c>
      <c r="B61" s="20">
        <v>9.0414999999999992E-3</v>
      </c>
      <c r="C61" s="20">
        <f t="shared" si="33"/>
        <v>9.0414999999999992E-3</v>
      </c>
      <c r="D61">
        <v>0</v>
      </c>
      <c r="E61" s="1">
        <f t="shared" si="34"/>
        <v>0</v>
      </c>
      <c r="J61"/>
    </row>
    <row r="62" spans="1:10" x14ac:dyDescent="0.25">
      <c r="A62">
        <v>13077</v>
      </c>
      <c r="B62" s="20">
        <v>91.303525250000007</v>
      </c>
      <c r="C62" s="20">
        <f t="shared" si="33"/>
        <v>91.303525250000007</v>
      </c>
      <c r="D62">
        <v>1.6283975000000003E-2</v>
      </c>
      <c r="E62" s="1">
        <f t="shared" si="34"/>
        <v>1.6283975000000003E-2</v>
      </c>
      <c r="J62"/>
    </row>
    <row r="63" spans="1:10" x14ac:dyDescent="0.25">
      <c r="A63">
        <v>13089</v>
      </c>
      <c r="B63" s="20">
        <v>6.7757860000000001</v>
      </c>
      <c r="C63" s="20">
        <f t="shared" si="33"/>
        <v>6.7757860000000001</v>
      </c>
      <c r="D63">
        <v>0</v>
      </c>
      <c r="E63" s="1">
        <f t="shared" si="34"/>
        <v>0</v>
      </c>
      <c r="J63"/>
    </row>
    <row r="64" spans="1:10" x14ac:dyDescent="0.25">
      <c r="A64">
        <v>13097</v>
      </c>
      <c r="B64" s="20">
        <v>0.70953440000000001</v>
      </c>
      <c r="C64" s="20">
        <f t="shared" si="33"/>
        <v>0.70953440000000001</v>
      </c>
      <c r="D64">
        <v>0</v>
      </c>
      <c r="E64" s="1">
        <f t="shared" si="34"/>
        <v>0</v>
      </c>
      <c r="J64"/>
    </row>
    <row r="65" spans="1:23" x14ac:dyDescent="0.25">
      <c r="A65">
        <v>13113</v>
      </c>
      <c r="B65" s="20">
        <v>7.1382606500000003</v>
      </c>
      <c r="C65" s="20">
        <f t="shared" si="33"/>
        <v>7.1382606500000003</v>
      </c>
      <c r="D65">
        <v>0</v>
      </c>
      <c r="E65" s="1">
        <f t="shared" si="34"/>
        <v>0</v>
      </c>
      <c r="J65"/>
    </row>
    <row r="66" spans="1:23" x14ac:dyDescent="0.25">
      <c r="A66">
        <v>13117</v>
      </c>
      <c r="B66" s="20">
        <v>0.1770873</v>
      </c>
      <c r="C66" s="20">
        <f t="shared" si="33"/>
        <v>0.1770873</v>
      </c>
      <c r="D66">
        <v>0</v>
      </c>
      <c r="E66" s="1">
        <f t="shared" si="34"/>
        <v>0</v>
      </c>
      <c r="J66"/>
    </row>
    <row r="67" spans="1:23" x14ac:dyDescent="0.25">
      <c r="A67">
        <v>13121</v>
      </c>
      <c r="B67" s="20">
        <v>10.158207599999999</v>
      </c>
      <c r="C67" s="20">
        <f t="shared" si="33"/>
        <v>10.158207599999999</v>
      </c>
      <c r="D67">
        <v>0</v>
      </c>
      <c r="E67" s="1">
        <f t="shared" si="34"/>
        <v>0</v>
      </c>
      <c r="J67"/>
    </row>
    <row r="68" spans="1:23" x14ac:dyDescent="0.25">
      <c r="A68">
        <v>13135</v>
      </c>
      <c r="B68" s="20">
        <v>0.62775829999999999</v>
      </c>
      <c r="C68" s="20">
        <f t="shared" si="33"/>
        <v>0.62775829999999999</v>
      </c>
      <c r="D68">
        <v>0</v>
      </c>
      <c r="E68" s="1">
        <f t="shared" si="34"/>
        <v>0</v>
      </c>
      <c r="J68"/>
    </row>
    <row r="69" spans="1:23" x14ac:dyDescent="0.25">
      <c r="A69">
        <v>13151</v>
      </c>
      <c r="B69" s="20">
        <v>7.7942927500000003</v>
      </c>
      <c r="C69" s="20">
        <f t="shared" si="33"/>
        <v>7.7942927500000003</v>
      </c>
      <c r="D69">
        <v>0</v>
      </c>
      <c r="E69" s="1">
        <f t="shared" si="34"/>
        <v>0</v>
      </c>
      <c r="J69"/>
    </row>
    <row r="70" spans="1:23" x14ac:dyDescent="0.25">
      <c r="A70">
        <v>13217</v>
      </c>
      <c r="B70" s="20">
        <v>34.78350545</v>
      </c>
      <c r="C70" s="20">
        <f t="shared" si="33"/>
        <v>34.78350545</v>
      </c>
      <c r="D70">
        <v>0</v>
      </c>
      <c r="E70" s="1">
        <f t="shared" si="34"/>
        <v>0</v>
      </c>
      <c r="J70"/>
    </row>
    <row r="71" spans="1:23" x14ac:dyDescent="0.25">
      <c r="A71">
        <v>13223</v>
      </c>
      <c r="B71" s="20">
        <v>19.734170200000001</v>
      </c>
      <c r="C71" s="20">
        <f t="shared" si="33"/>
        <v>19.734170200000001</v>
      </c>
      <c r="D71">
        <v>0</v>
      </c>
      <c r="E71" s="1">
        <f t="shared" si="34"/>
        <v>0</v>
      </c>
      <c r="J71"/>
    </row>
    <row r="72" spans="1:23" x14ac:dyDescent="0.25">
      <c r="A72">
        <v>13247</v>
      </c>
      <c r="B72" s="20">
        <v>0.12519</v>
      </c>
      <c r="C72" s="20">
        <f t="shared" si="33"/>
        <v>0.12519</v>
      </c>
      <c r="D72">
        <v>0</v>
      </c>
      <c r="E72" s="1">
        <f t="shared" si="34"/>
        <v>0</v>
      </c>
      <c r="J72"/>
    </row>
    <row r="73" spans="1:23" x14ac:dyDescent="0.25">
      <c r="B73" s="20">
        <f>SUM(B58:B72)</f>
        <v>269.10907740000005</v>
      </c>
      <c r="C73" s="20">
        <f t="shared" ref="C73" si="35">SUM(C58:C72)</f>
        <v>269.10907740000005</v>
      </c>
      <c r="D73" s="1">
        <f>SUM(D58:D72)</f>
        <v>1.7852011363636365E-2</v>
      </c>
      <c r="E73" s="1">
        <f t="shared" ref="E73" si="36">SUM(E58:E72)</f>
        <v>1.7852011363636365E-2</v>
      </c>
      <c r="J73"/>
    </row>
    <row r="74" spans="1:23" x14ac:dyDescent="0.25">
      <c r="J74"/>
    </row>
    <row r="75" spans="1:23" x14ac:dyDescent="0.25">
      <c r="A75" t="s">
        <v>41</v>
      </c>
      <c r="G75" t="s">
        <v>43</v>
      </c>
      <c r="H75" s="20"/>
      <c r="I75" s="20"/>
      <c r="J75" s="1"/>
      <c r="K75" s="1"/>
      <c r="M75" t="s">
        <v>45</v>
      </c>
      <c r="N75" s="20"/>
      <c r="O75" s="20"/>
      <c r="P75" s="1"/>
      <c r="Q75" s="1"/>
      <c r="S75" t="s">
        <v>47</v>
      </c>
    </row>
    <row r="76" spans="1:23" x14ac:dyDescent="0.25">
      <c r="B76">
        <v>2014</v>
      </c>
      <c r="C76">
        <v>2030</v>
      </c>
      <c r="D76" s="21" t="s">
        <v>35</v>
      </c>
      <c r="E76" t="s">
        <v>36</v>
      </c>
      <c r="H76">
        <v>2014</v>
      </c>
      <c r="I76">
        <v>2030</v>
      </c>
      <c r="J76" s="21" t="s">
        <v>35</v>
      </c>
      <c r="K76" t="s">
        <v>36</v>
      </c>
      <c r="N76">
        <v>2014</v>
      </c>
      <c r="O76">
        <v>2030</v>
      </c>
      <c r="P76" s="21" t="s">
        <v>35</v>
      </c>
      <c r="Q76" t="s">
        <v>36</v>
      </c>
      <c r="T76">
        <v>2014</v>
      </c>
      <c r="U76">
        <v>2030</v>
      </c>
      <c r="V76" s="21" t="s">
        <v>35</v>
      </c>
      <c r="W76" t="s">
        <v>36</v>
      </c>
    </row>
    <row r="77" spans="1:23" x14ac:dyDescent="0.25">
      <c r="A77">
        <v>13015</v>
      </c>
      <c r="B77" s="20">
        <v>397.219833047154</v>
      </c>
      <c r="C77" s="20">
        <v>204.55744156850901</v>
      </c>
      <c r="D77" s="1">
        <v>1.297191050411389</v>
      </c>
      <c r="E77" s="1">
        <v>0.64271851587654261</v>
      </c>
      <c r="G77">
        <v>13015</v>
      </c>
      <c r="H77" s="26">
        <v>2.5864233112568762</v>
      </c>
      <c r="I77" s="26">
        <v>3.1639660776491247</v>
      </c>
      <c r="J77" s="27">
        <v>7.065372489634663E-3</v>
      </c>
      <c r="K77" s="27">
        <v>8.6812049978125111E-3</v>
      </c>
      <c r="M77">
        <v>13015</v>
      </c>
      <c r="N77" s="20">
        <v>507.91823611474706</v>
      </c>
      <c r="O77" s="20">
        <v>232.9760451814804</v>
      </c>
      <c r="P77" s="1">
        <v>1.3653716024584526</v>
      </c>
      <c r="Q77" s="1">
        <v>0.62627969134781569</v>
      </c>
      <c r="S77">
        <v>13015</v>
      </c>
      <c r="T77" s="20">
        <f>B77+H77+N77</f>
        <v>907.72449247315785</v>
      </c>
      <c r="U77" s="20">
        <f t="shared" ref="U77:W77" si="37">C77+I77+O77</f>
        <v>440.69745282763853</v>
      </c>
      <c r="V77" s="1">
        <f t="shared" si="37"/>
        <v>2.6696280253594762</v>
      </c>
      <c r="W77" s="1">
        <f t="shared" si="37"/>
        <v>1.2776794122221709</v>
      </c>
    </row>
    <row r="78" spans="1:23" x14ac:dyDescent="0.25">
      <c r="A78">
        <v>13057</v>
      </c>
      <c r="B78" s="20">
        <v>800.85672137620497</v>
      </c>
      <c r="C78" s="20">
        <v>408.71377350327799</v>
      </c>
      <c r="D78" s="1">
        <v>2.6638295605037268</v>
      </c>
      <c r="E78" s="1">
        <v>1.3382777325819588</v>
      </c>
      <c r="G78">
        <v>13057</v>
      </c>
      <c r="H78" s="26">
        <v>0.65408754658968937</v>
      </c>
      <c r="I78" s="26">
        <v>0.6606737695720023</v>
      </c>
      <c r="J78" s="27">
        <v>1.7582998564231946E-3</v>
      </c>
      <c r="K78" s="27">
        <v>1.7760047569132758E-3</v>
      </c>
      <c r="M78">
        <v>13057</v>
      </c>
      <c r="N78" s="20">
        <v>21.200620000000001</v>
      </c>
      <c r="O78" s="20">
        <v>19.893632806314084</v>
      </c>
      <c r="P78" s="1">
        <v>5.6990913978471884E-2</v>
      </c>
      <c r="Q78" s="1">
        <v>5.3477507543833722E-2</v>
      </c>
      <c r="S78">
        <v>13057</v>
      </c>
      <c r="T78" s="20">
        <f t="shared" ref="T78:T91" si="38">B78+H78+N78</f>
        <v>822.71142892279465</v>
      </c>
      <c r="U78" s="20">
        <f t="shared" ref="U78:U91" si="39">C78+I78+O78</f>
        <v>429.26808007916406</v>
      </c>
      <c r="V78" s="1">
        <f t="shared" ref="V78:V91" si="40">D78+J78+P78</f>
        <v>2.7225787743386221</v>
      </c>
      <c r="W78" s="1">
        <f t="shared" ref="W78:W91" si="41">E78+K78+Q78</f>
        <v>1.3935312448827057</v>
      </c>
    </row>
    <row r="79" spans="1:23" x14ac:dyDescent="0.25">
      <c r="A79">
        <v>13063</v>
      </c>
      <c r="B79" s="20">
        <v>739.37165784416902</v>
      </c>
      <c r="C79" s="20">
        <v>354.76238837897102</v>
      </c>
      <c r="D79" s="1">
        <v>2.4503551301187145</v>
      </c>
      <c r="E79" s="1">
        <v>1.1528542721310624</v>
      </c>
      <c r="G79">
        <v>13063</v>
      </c>
      <c r="H79" s="26">
        <v>5024.4627373296034</v>
      </c>
      <c r="I79" s="26">
        <v>6356.4542236428815</v>
      </c>
      <c r="J79" s="27">
        <v>13.064622623801773</v>
      </c>
      <c r="K79" s="27">
        <v>16.527807470028065</v>
      </c>
      <c r="M79">
        <v>13063</v>
      </c>
      <c r="N79" s="20">
        <v>78.389685751428573</v>
      </c>
      <c r="O79" s="20">
        <v>36.800590037402365</v>
      </c>
      <c r="P79" s="1">
        <v>0.21072496169730456</v>
      </c>
      <c r="Q79" s="1">
        <v>9.8926317304805583E-2</v>
      </c>
      <c r="S79">
        <v>13063</v>
      </c>
      <c r="T79" s="20">
        <f t="shared" si="38"/>
        <v>5842.2240809252007</v>
      </c>
      <c r="U79" s="20">
        <f t="shared" si="39"/>
        <v>6748.0172020592554</v>
      </c>
      <c r="V79" s="1">
        <f t="shared" si="40"/>
        <v>15.725702715617791</v>
      </c>
      <c r="W79" s="1">
        <f t="shared" si="41"/>
        <v>17.779588059463933</v>
      </c>
    </row>
    <row r="80" spans="1:23" x14ac:dyDescent="0.25">
      <c r="A80">
        <v>13067</v>
      </c>
      <c r="B80" s="20">
        <v>2162.23445968752</v>
      </c>
      <c r="C80" s="20">
        <v>1267.0823416118601</v>
      </c>
      <c r="D80" s="1">
        <v>7.2364476173320833</v>
      </c>
      <c r="E80" s="1">
        <v>4.2251499928829874</v>
      </c>
      <c r="G80">
        <v>13067</v>
      </c>
      <c r="H80" s="26">
        <v>2.5549133234813537</v>
      </c>
      <c r="I80" s="26">
        <v>2.8186896008584696</v>
      </c>
      <c r="J80" s="27">
        <v>6.9191567267926132E-3</v>
      </c>
      <c r="K80" s="27">
        <v>7.6555883309871306E-3</v>
      </c>
      <c r="M80">
        <v>13067</v>
      </c>
      <c r="N80" s="20">
        <v>673.51456632323766</v>
      </c>
      <c r="O80" s="20">
        <v>305.0505541408105</v>
      </c>
      <c r="P80" s="1">
        <v>1.8105230277499162</v>
      </c>
      <c r="Q80" s="1">
        <v>0.82002837134593753</v>
      </c>
      <c r="S80">
        <v>13067</v>
      </c>
      <c r="T80" s="20">
        <f t="shared" si="38"/>
        <v>2838.3039393342387</v>
      </c>
      <c r="U80" s="20">
        <f t="shared" si="39"/>
        <v>1574.951585353529</v>
      </c>
      <c r="V80" s="1">
        <f t="shared" si="40"/>
        <v>9.0538898018087917</v>
      </c>
      <c r="W80" s="1">
        <f t="shared" si="41"/>
        <v>5.0528339525599124</v>
      </c>
    </row>
    <row r="81" spans="1:23" x14ac:dyDescent="0.25">
      <c r="A81">
        <v>13077</v>
      </c>
      <c r="B81" s="20">
        <v>395.47795251734902</v>
      </c>
      <c r="C81" s="20">
        <v>203.494348718162</v>
      </c>
      <c r="D81" s="1">
        <v>1.3336164431082762</v>
      </c>
      <c r="E81" s="1">
        <v>0.68102275930940648</v>
      </c>
      <c r="G81">
        <v>13077</v>
      </c>
      <c r="H81" s="26">
        <v>0.93778244961095691</v>
      </c>
      <c r="I81" s="26">
        <v>0.94722529002924705</v>
      </c>
      <c r="J81" s="27">
        <v>2.5209205634693084E-3</v>
      </c>
      <c r="K81" s="27">
        <v>2.5463045430883578E-3</v>
      </c>
      <c r="M81">
        <v>13077</v>
      </c>
      <c r="N81" s="20">
        <v>203.55370737685715</v>
      </c>
      <c r="O81" s="20">
        <v>89.393508270784565</v>
      </c>
      <c r="P81" s="1">
        <v>0.54718738542144063</v>
      </c>
      <c r="Q81" s="1">
        <v>0.24030512976007767</v>
      </c>
      <c r="S81">
        <v>13077</v>
      </c>
      <c r="T81" s="20">
        <f t="shared" si="38"/>
        <v>599.96944234381715</v>
      </c>
      <c r="U81" s="20">
        <f t="shared" si="39"/>
        <v>293.83508227897585</v>
      </c>
      <c r="V81" s="1">
        <f t="shared" si="40"/>
        <v>1.8833247490931861</v>
      </c>
      <c r="W81" s="1">
        <f t="shared" si="41"/>
        <v>0.9238741936125725</v>
      </c>
    </row>
    <row r="82" spans="1:23" x14ac:dyDescent="0.25">
      <c r="A82">
        <v>13089</v>
      </c>
      <c r="B82" s="20">
        <v>1873.3983354178099</v>
      </c>
      <c r="C82" s="20">
        <v>1104.5260599082201</v>
      </c>
      <c r="D82" s="1">
        <v>6.2721136214530802</v>
      </c>
      <c r="E82" s="1">
        <v>3.6832971098322211</v>
      </c>
      <c r="G82">
        <v>13089</v>
      </c>
      <c r="H82" s="26">
        <v>6.6568410148178874</v>
      </c>
      <c r="I82" s="26">
        <v>8.2414517097577722</v>
      </c>
      <c r="J82" s="27">
        <v>1.8219096252609385E-2</v>
      </c>
      <c r="K82" s="27">
        <v>2.2653032284403747E-2</v>
      </c>
      <c r="M82">
        <v>13089</v>
      </c>
      <c r="N82" s="20">
        <v>295.33327203711997</v>
      </c>
      <c r="O82" s="20">
        <v>144.95994058731486</v>
      </c>
      <c r="P82" s="1">
        <v>0.79390664526075827</v>
      </c>
      <c r="Q82" s="1">
        <v>0.38967725964316402</v>
      </c>
      <c r="S82">
        <v>13089</v>
      </c>
      <c r="T82" s="20">
        <f t="shared" si="38"/>
        <v>2175.3884484697478</v>
      </c>
      <c r="U82" s="20">
        <f t="shared" si="39"/>
        <v>1257.7274522052926</v>
      </c>
      <c r="V82" s="1">
        <f t="shared" si="40"/>
        <v>7.0842393629664482</v>
      </c>
      <c r="W82" s="1">
        <f t="shared" si="41"/>
        <v>4.0956274017597885</v>
      </c>
    </row>
    <row r="83" spans="1:23" x14ac:dyDescent="0.25">
      <c r="A83">
        <v>13097</v>
      </c>
      <c r="B83" s="20">
        <v>286.19232405026497</v>
      </c>
      <c r="C83" s="20">
        <v>141.45732791542201</v>
      </c>
      <c r="D83" s="1">
        <v>0.94790309815826723</v>
      </c>
      <c r="E83" s="1">
        <v>0.45979163695674991</v>
      </c>
      <c r="G83">
        <v>13097</v>
      </c>
      <c r="H83" s="26">
        <v>3.4800399702964155E-2</v>
      </c>
      <c r="I83" s="26">
        <v>3.515081639184986E-2</v>
      </c>
      <c r="J83" s="27">
        <v>9.3549461567070597E-5</v>
      </c>
      <c r="K83" s="27">
        <v>9.449144191353719E-5</v>
      </c>
      <c r="M83">
        <v>13097</v>
      </c>
      <c r="N83" s="20">
        <v>83.408262685714291</v>
      </c>
      <c r="O83" s="20">
        <v>36.629925911606826</v>
      </c>
      <c r="P83" s="1">
        <v>0.22421575990774464</v>
      </c>
      <c r="Q83" s="1">
        <v>9.8467542773097341E-2</v>
      </c>
      <c r="S83">
        <v>13097</v>
      </c>
      <c r="T83" s="20">
        <f t="shared" si="38"/>
        <v>369.63538713568227</v>
      </c>
      <c r="U83" s="20">
        <f t="shared" si="39"/>
        <v>178.12240464342068</v>
      </c>
      <c r="V83" s="1">
        <f t="shared" si="40"/>
        <v>1.1722124075275788</v>
      </c>
      <c r="W83" s="1">
        <f t="shared" si="41"/>
        <v>0.55835367117176082</v>
      </c>
    </row>
    <row r="84" spans="1:23" x14ac:dyDescent="0.25">
      <c r="A84">
        <v>13113</v>
      </c>
      <c r="B84" s="20">
        <v>383.69145731920298</v>
      </c>
      <c r="C84" s="20">
        <v>195.00383733920799</v>
      </c>
      <c r="D84" s="1">
        <v>1.2755249935216131</v>
      </c>
      <c r="E84" s="1">
        <v>0.63976268355792887</v>
      </c>
      <c r="G84">
        <v>13113</v>
      </c>
      <c r="H84" s="26">
        <v>2.6589887198196749</v>
      </c>
      <c r="I84" s="26">
        <v>2.6879945901326172</v>
      </c>
      <c r="J84" s="27">
        <v>7.1488338280212785E-3</v>
      </c>
      <c r="K84" s="27">
        <v>7.2270856954147946E-3</v>
      </c>
      <c r="M84">
        <v>13113</v>
      </c>
      <c r="N84" s="20">
        <v>90.915047999999999</v>
      </c>
      <c r="O84" s="20">
        <v>39.926637544754399</v>
      </c>
      <c r="P84" s="1">
        <v>0.24439529032248311</v>
      </c>
      <c r="Q84" s="1">
        <v>0.10732967081918943</v>
      </c>
      <c r="S84">
        <v>13113</v>
      </c>
      <c r="T84" s="20">
        <f t="shared" si="38"/>
        <v>477.26549403902266</v>
      </c>
      <c r="U84" s="20">
        <f t="shared" si="39"/>
        <v>237.61846947409498</v>
      </c>
      <c r="V84" s="1">
        <f t="shared" si="40"/>
        <v>1.5270691176721174</v>
      </c>
      <c r="W84" s="1">
        <f t="shared" si="41"/>
        <v>0.75431944007253304</v>
      </c>
    </row>
    <row r="85" spans="1:23" x14ac:dyDescent="0.25">
      <c r="A85">
        <v>13117</v>
      </c>
      <c r="B85" s="20">
        <v>703.17668881468705</v>
      </c>
      <c r="C85" s="20">
        <v>395.10096010209099</v>
      </c>
      <c r="D85" s="1">
        <v>2.300245930937999</v>
      </c>
      <c r="E85" s="1">
        <v>1.2664939261927308</v>
      </c>
      <c r="G85">
        <v>13117</v>
      </c>
      <c r="H85" s="26">
        <v>0.23372455694921507</v>
      </c>
      <c r="I85" s="26">
        <v>0.23607800650888919</v>
      </c>
      <c r="J85" s="27">
        <v>6.2829181975570375E-4</v>
      </c>
      <c r="K85" s="27">
        <v>6.3461829706665317E-4</v>
      </c>
      <c r="M85">
        <v>13117</v>
      </c>
      <c r="N85" s="20"/>
      <c r="O85" s="20"/>
      <c r="P85" s="1"/>
      <c r="Q85" s="1"/>
      <c r="S85">
        <v>13117</v>
      </c>
      <c r="T85" s="20">
        <f t="shared" si="38"/>
        <v>703.41041337163631</v>
      </c>
      <c r="U85" s="20">
        <f t="shared" si="39"/>
        <v>395.33703810859987</v>
      </c>
      <c r="V85" s="1">
        <f t="shared" si="40"/>
        <v>2.3008742227577548</v>
      </c>
      <c r="W85" s="1">
        <f t="shared" si="41"/>
        <v>1.2671285444897975</v>
      </c>
    </row>
    <row r="86" spans="1:23" x14ac:dyDescent="0.25">
      <c r="A86">
        <v>13121</v>
      </c>
      <c r="B86" s="20">
        <v>3262.7407706127701</v>
      </c>
      <c r="C86" s="20">
        <v>1669.7388880948699</v>
      </c>
      <c r="D86" s="1">
        <v>10.741487435902219</v>
      </c>
      <c r="E86" s="1">
        <v>5.3961805921661963</v>
      </c>
      <c r="G86">
        <v>13121</v>
      </c>
      <c r="H86" s="26">
        <v>0</v>
      </c>
      <c r="I86" s="26">
        <v>0</v>
      </c>
      <c r="J86" s="27">
        <v>0</v>
      </c>
      <c r="K86" s="27">
        <v>0</v>
      </c>
      <c r="M86">
        <v>13121</v>
      </c>
      <c r="N86" s="20">
        <v>1280.1758368493226</v>
      </c>
      <c r="O86" s="20">
        <v>683.61255125397543</v>
      </c>
      <c r="P86" s="1">
        <v>3.4413328947548703</v>
      </c>
      <c r="Q86" s="1">
        <v>1.8376681485314588</v>
      </c>
      <c r="S86">
        <v>13121</v>
      </c>
      <c r="T86" s="20">
        <f t="shared" si="38"/>
        <v>4542.9166074620925</v>
      </c>
      <c r="U86" s="20">
        <f t="shared" si="39"/>
        <v>2353.3514393488454</v>
      </c>
      <c r="V86" s="1">
        <f t="shared" si="40"/>
        <v>14.182820330657089</v>
      </c>
      <c r="W86" s="1">
        <f t="shared" si="41"/>
        <v>7.2338487406976553</v>
      </c>
    </row>
    <row r="87" spans="1:23" x14ac:dyDescent="0.25">
      <c r="A87">
        <v>13135</v>
      </c>
      <c r="B87" s="20">
        <v>3126.5892777672502</v>
      </c>
      <c r="C87" s="20">
        <v>1760.73022272085</v>
      </c>
      <c r="D87" s="1">
        <v>10.579140388834615</v>
      </c>
      <c r="E87" s="1">
        <v>5.9708931810923573</v>
      </c>
      <c r="G87">
        <v>13135</v>
      </c>
      <c r="H87" s="26">
        <v>4.8523857588329715E-2</v>
      </c>
      <c r="I87" s="26">
        <v>4.8485211245278152E-2</v>
      </c>
      <c r="J87" s="27">
        <v>1.3756249073171368E-4</v>
      </c>
      <c r="K87" s="27">
        <v>1.3745293045616948E-4</v>
      </c>
      <c r="M87">
        <v>13135</v>
      </c>
      <c r="N87" s="20">
        <v>251.24270657142856</v>
      </c>
      <c r="O87" s="20">
        <v>110.3368111408852</v>
      </c>
      <c r="P87" s="1">
        <v>0.67538361981539863</v>
      </c>
      <c r="Q87" s="1">
        <v>0.2966043310237666</v>
      </c>
      <c r="S87">
        <v>13135</v>
      </c>
      <c r="T87" s="20">
        <f t="shared" si="38"/>
        <v>3377.8805081962673</v>
      </c>
      <c r="U87" s="20">
        <f t="shared" si="39"/>
        <v>1871.1155190729803</v>
      </c>
      <c r="V87" s="1">
        <f t="shared" si="40"/>
        <v>11.254661571140746</v>
      </c>
      <c r="W87" s="1">
        <f t="shared" si="41"/>
        <v>6.2676349650465806</v>
      </c>
    </row>
    <row r="88" spans="1:23" x14ac:dyDescent="0.25">
      <c r="A88">
        <v>13151</v>
      </c>
      <c r="B88" s="20">
        <v>707.95134261672695</v>
      </c>
      <c r="C88" s="20">
        <v>317.02110019962299</v>
      </c>
      <c r="D88" s="1">
        <v>2.3794606330479016</v>
      </c>
      <c r="E88" s="1">
        <v>1.0523557783133952</v>
      </c>
      <c r="G88">
        <v>13151</v>
      </c>
      <c r="H88" s="26">
        <v>1.9472424439976659</v>
      </c>
      <c r="I88" s="26">
        <v>2.1654614208347427</v>
      </c>
      <c r="J88" s="27">
        <v>5.275066542914768E-3</v>
      </c>
      <c r="K88" s="27">
        <v>5.8844640715828098E-3</v>
      </c>
      <c r="M88">
        <v>13151</v>
      </c>
      <c r="N88" s="20">
        <v>282.37316928571431</v>
      </c>
      <c r="O88" s="20">
        <v>132.96150480815103</v>
      </c>
      <c r="P88" s="1">
        <v>0.75906765936989684</v>
      </c>
      <c r="Q88" s="1">
        <v>0.35742340002176876</v>
      </c>
      <c r="S88">
        <v>13151</v>
      </c>
      <c r="T88" s="20">
        <f t="shared" si="38"/>
        <v>992.27175434643891</v>
      </c>
      <c r="U88" s="20">
        <f t="shared" si="39"/>
        <v>452.14806642860879</v>
      </c>
      <c r="V88" s="1">
        <f t="shared" si="40"/>
        <v>3.1438033589607133</v>
      </c>
      <c r="W88" s="1">
        <f t="shared" si="41"/>
        <v>1.4156636424067468</v>
      </c>
    </row>
    <row r="89" spans="1:23" x14ac:dyDescent="0.25">
      <c r="A89">
        <v>13217</v>
      </c>
      <c r="B89" s="20">
        <v>358.61861544956997</v>
      </c>
      <c r="C89" s="20">
        <v>165.06491075824201</v>
      </c>
      <c r="D89" s="1">
        <v>1.1962846933403468</v>
      </c>
      <c r="E89" s="1">
        <v>0.54110004908413556</v>
      </c>
      <c r="G89">
        <v>13217</v>
      </c>
      <c r="H89" s="26">
        <v>1.0566309309800228</v>
      </c>
      <c r="I89" s="26">
        <v>1.0672704959094079</v>
      </c>
      <c r="J89" s="27">
        <v>2.8404057284397879E-3</v>
      </c>
      <c r="K89" s="27">
        <v>2.8690067094327477E-3</v>
      </c>
      <c r="M89">
        <v>13217</v>
      </c>
      <c r="N89" s="20">
        <v>47.509375285714285</v>
      </c>
      <c r="O89" s="20">
        <v>26.376953517067779</v>
      </c>
      <c r="P89" s="1">
        <v>0.12771337442391217</v>
      </c>
      <c r="Q89" s="1">
        <v>7.0905789024347451E-2</v>
      </c>
      <c r="S89">
        <v>13217</v>
      </c>
      <c r="T89" s="20">
        <f t="shared" si="38"/>
        <v>407.18462166626426</v>
      </c>
      <c r="U89" s="20">
        <f t="shared" si="39"/>
        <v>192.50913477121921</v>
      </c>
      <c r="V89" s="1">
        <f t="shared" si="40"/>
        <v>1.3268384734926988</v>
      </c>
      <c r="W89" s="1">
        <f t="shared" si="41"/>
        <v>0.61487484481791577</v>
      </c>
    </row>
    <row r="90" spans="1:23" x14ac:dyDescent="0.25">
      <c r="A90">
        <v>13223</v>
      </c>
      <c r="B90" s="20">
        <v>325.29780140108699</v>
      </c>
      <c r="C90" s="20">
        <v>152.78690029139</v>
      </c>
      <c r="D90" s="1">
        <v>1.0868972923234048</v>
      </c>
      <c r="E90" s="1">
        <v>0.50271090034405985</v>
      </c>
      <c r="G90">
        <v>13223</v>
      </c>
      <c r="H90" s="26">
        <v>2.9648016751772685E-2</v>
      </c>
      <c r="I90" s="26">
        <v>2.9946552399376162E-2</v>
      </c>
      <c r="J90" s="27">
        <v>7.9698969762797986E-5</v>
      </c>
      <c r="K90" s="27">
        <v>8.0501484944527454E-5</v>
      </c>
      <c r="M90">
        <v>13223</v>
      </c>
      <c r="N90" s="20">
        <v>229.35473999999999</v>
      </c>
      <c r="O90" s="20">
        <v>100.72439903624517</v>
      </c>
      <c r="P90" s="1">
        <v>0.61654499999975398</v>
      </c>
      <c r="Q90" s="1">
        <v>0.27076451353818543</v>
      </c>
      <c r="S90">
        <v>13223</v>
      </c>
      <c r="T90" s="20">
        <f t="shared" si="38"/>
        <v>554.6821894178388</v>
      </c>
      <c r="U90" s="20">
        <f t="shared" si="39"/>
        <v>253.54124588003452</v>
      </c>
      <c r="V90" s="1">
        <f t="shared" si="40"/>
        <v>1.7035219912929218</v>
      </c>
      <c r="W90" s="1">
        <f t="shared" si="41"/>
        <v>0.77355591536718982</v>
      </c>
    </row>
    <row r="91" spans="1:23" x14ac:dyDescent="0.25">
      <c r="A91">
        <v>13247</v>
      </c>
      <c r="B91" s="20">
        <v>266.52413518263398</v>
      </c>
      <c r="C91" s="20">
        <v>140.175484817452</v>
      </c>
      <c r="D91" s="1">
        <v>0.88038376521484163</v>
      </c>
      <c r="E91" s="1">
        <v>0.45706539272493646</v>
      </c>
      <c r="G91">
        <v>13247</v>
      </c>
      <c r="H91" s="26">
        <v>1.4929666580592728E-2</v>
      </c>
      <c r="I91" s="26">
        <v>1.507999831166458E-2</v>
      </c>
      <c r="J91" s="27">
        <v>4.0133512313405298E-5</v>
      </c>
      <c r="K91" s="27">
        <v>4.0537629870049904E-5</v>
      </c>
      <c r="M91">
        <v>13247</v>
      </c>
      <c r="N91" s="20">
        <v>22.992937714285716</v>
      </c>
      <c r="O91" s="20">
        <v>10.097675911774248</v>
      </c>
      <c r="P91" s="1">
        <v>6.1808972350205757E-2</v>
      </c>
      <c r="Q91" s="1">
        <v>2.7144290085403814E-2</v>
      </c>
      <c r="S91">
        <v>13247</v>
      </c>
      <c r="T91" s="20">
        <f t="shared" si="38"/>
        <v>289.53200256350033</v>
      </c>
      <c r="U91" s="20">
        <f t="shared" si="39"/>
        <v>150.28824072753793</v>
      </c>
      <c r="V91" s="1">
        <f t="shared" si="40"/>
        <v>0.94223287107736076</v>
      </c>
      <c r="W91" s="1">
        <f t="shared" si="41"/>
        <v>0.48425022044021032</v>
      </c>
    </row>
    <row r="92" spans="1:23" x14ac:dyDescent="0.25">
      <c r="B92" s="20">
        <f>SUM(B77:B91)</f>
        <v>15789.3413731044</v>
      </c>
      <c r="C92" s="20">
        <f>SUM(C77:C91)</f>
        <v>8480.2159859281473</v>
      </c>
      <c r="D92" s="1">
        <f>SUM(D77:D91)</f>
        <v>52.640881654208478</v>
      </c>
      <c r="E92" s="1">
        <f t="shared" ref="E92" si="42">SUM(E77:E91)</f>
        <v>28.009674523046669</v>
      </c>
      <c r="H92" s="20">
        <f>SUM(H77:H91)</f>
        <v>5043.8772735677303</v>
      </c>
      <c r="I92" s="20">
        <f>SUM(I77:I91)</f>
        <v>6378.5716971824831</v>
      </c>
      <c r="J92" s="1">
        <f>SUM(J77:J91)</f>
        <v>13.117349012044208</v>
      </c>
      <c r="K92" s="1">
        <f t="shared" ref="K92" si="43">SUM(K77:K91)</f>
        <v>16.588087763201951</v>
      </c>
      <c r="N92" s="20">
        <f>SUM(N77:N91)</f>
        <v>4067.8821639955709</v>
      </c>
      <c r="O92" s="20">
        <f>SUM(O77:O91)</f>
        <v>1969.7407301485669</v>
      </c>
      <c r="P92" s="1">
        <f>SUM(P77:P91)</f>
        <v>10.93516710751061</v>
      </c>
      <c r="Q92" s="1">
        <f t="shared" ref="Q92" si="44">SUM(Q77:Q91)</f>
        <v>5.2950019627628517</v>
      </c>
      <c r="T92" s="20">
        <f>SUM(T77:T91)</f>
        <v>24901.1008106677</v>
      </c>
      <c r="U92" s="20">
        <f>SUM(U77:U91)</f>
        <v>16828.528413259199</v>
      </c>
      <c r="V92" s="1">
        <f>SUM(V77:V91)</f>
        <v>76.693397773763294</v>
      </c>
      <c r="W92" s="1">
        <f t="shared" ref="W92" si="45">SUM(W77:W91)</f>
        <v>49.892764249011478</v>
      </c>
    </row>
    <row r="93" spans="1:23" x14ac:dyDescent="0.25">
      <c r="A93" t="s">
        <v>42</v>
      </c>
      <c r="G93" t="s">
        <v>44</v>
      </c>
      <c r="H93" s="20"/>
      <c r="I93" s="20"/>
      <c r="J93" s="1"/>
      <c r="K93" s="1"/>
      <c r="M93" t="s">
        <v>46</v>
      </c>
      <c r="N93" s="20"/>
      <c r="O93" s="20"/>
      <c r="P93" s="1"/>
      <c r="Q93" s="1"/>
      <c r="S93" t="s">
        <v>48</v>
      </c>
      <c r="T93" s="20"/>
      <c r="U93" s="20"/>
      <c r="V93" s="1"/>
      <c r="W93" s="1"/>
    </row>
    <row r="94" spans="1:23" x14ac:dyDescent="0.25">
      <c r="B94">
        <v>2014</v>
      </c>
      <c r="C94">
        <v>2030</v>
      </c>
      <c r="D94" s="21" t="s">
        <v>35</v>
      </c>
      <c r="E94" t="s">
        <v>36</v>
      </c>
      <c r="H94">
        <v>2014</v>
      </c>
      <c r="I94">
        <v>2030</v>
      </c>
      <c r="J94" s="21" t="s">
        <v>35</v>
      </c>
      <c r="K94" t="s">
        <v>36</v>
      </c>
      <c r="N94">
        <v>2014</v>
      </c>
      <c r="O94">
        <v>2030</v>
      </c>
      <c r="P94" s="21" t="s">
        <v>35</v>
      </c>
      <c r="Q94" t="s">
        <v>36</v>
      </c>
      <c r="T94">
        <v>2014</v>
      </c>
      <c r="U94">
        <v>2030</v>
      </c>
      <c r="V94" s="21" t="s">
        <v>35</v>
      </c>
      <c r="W94" t="s">
        <v>36</v>
      </c>
    </row>
    <row r="95" spans="1:23" x14ac:dyDescent="0.25">
      <c r="A95">
        <v>13015</v>
      </c>
      <c r="B95" s="20">
        <v>428.22008494556201</v>
      </c>
      <c r="C95" s="20">
        <f>293.685962572267-5.315538</f>
        <v>288.37042457226698</v>
      </c>
      <c r="D95" s="1">
        <v>1.2920072740664943</v>
      </c>
      <c r="E95" s="1">
        <f>0.949691134059455-0.039190548</f>
        <v>0.91050058605945505</v>
      </c>
      <c r="G95">
        <v>13015</v>
      </c>
      <c r="H95" s="26">
        <v>4.8994861000058991</v>
      </c>
      <c r="I95" s="26">
        <v>5.6561231880979639</v>
      </c>
      <c r="J95" s="27">
        <v>1.3315412368180301E-2</v>
      </c>
      <c r="K95" s="27">
        <v>1.5430739186091353E-2</v>
      </c>
      <c r="M95">
        <v>13015</v>
      </c>
      <c r="N95" s="20">
        <v>22.507935166077846</v>
      </c>
      <c r="O95" s="20">
        <v>8.6245351634355778</v>
      </c>
      <c r="P95" s="1">
        <v>6.0505202059324907E-2</v>
      </c>
      <c r="Q95" s="1">
        <v>2.3184234310301439E-2</v>
      </c>
      <c r="S95">
        <v>13015</v>
      </c>
      <c r="T95" s="20">
        <f>B95+H95+N95</f>
        <v>455.62750621164577</v>
      </c>
      <c r="U95" s="20">
        <f t="shared" ref="U95:W95" si="46">C95+I95+O95</f>
        <v>302.65108292380052</v>
      </c>
      <c r="V95" s="1">
        <f t="shared" si="46"/>
        <v>1.3658278884939994</v>
      </c>
      <c r="W95" s="1">
        <f t="shared" si="46"/>
        <v>0.94911555955584792</v>
      </c>
    </row>
    <row r="96" spans="1:23" x14ac:dyDescent="0.25">
      <c r="A96">
        <v>13057</v>
      </c>
      <c r="B96" s="20">
        <v>882.09761185925299</v>
      </c>
      <c r="C96" s="20">
        <v>718.65409438018901</v>
      </c>
      <c r="D96" s="1">
        <v>2.8347069199986041</v>
      </c>
      <c r="E96" s="1">
        <v>2.4213590342599005</v>
      </c>
      <c r="G96">
        <v>13057</v>
      </c>
      <c r="H96" s="26">
        <v>1.4349888778433415</v>
      </c>
      <c r="I96" s="26">
        <v>1.4494382535819441</v>
      </c>
      <c r="J96" s="27">
        <v>3.857496983448303E-3</v>
      </c>
      <c r="K96" s="27">
        <v>3.8963393913477576E-3</v>
      </c>
      <c r="M96">
        <v>13057</v>
      </c>
      <c r="N96" s="20">
        <v>0.82428080000000004</v>
      </c>
      <c r="O96" s="20">
        <v>0.92206183750926607</v>
      </c>
      <c r="P96" s="1">
        <v>2.2158086021496536E-3</v>
      </c>
      <c r="Q96" s="1">
        <v>2.4786608535185433E-3</v>
      </c>
      <c r="S96">
        <v>13057</v>
      </c>
      <c r="T96" s="20">
        <f t="shared" ref="T96:T109" si="47">B96+H96+N96</f>
        <v>884.35688153709634</v>
      </c>
      <c r="U96" s="20">
        <f t="shared" ref="U96:U109" si="48">C96+I96+O96</f>
        <v>721.02559447128021</v>
      </c>
      <c r="V96" s="1">
        <f t="shared" ref="V96:V109" si="49">D96+J96+P96</f>
        <v>2.8407802255842021</v>
      </c>
      <c r="W96" s="1">
        <f t="shared" ref="W96:W109" si="50">E96+K96+Q96</f>
        <v>2.4277340345047667</v>
      </c>
    </row>
    <row r="97" spans="1:23" x14ac:dyDescent="0.25">
      <c r="A97">
        <v>13063</v>
      </c>
      <c r="B97" s="20">
        <v>381.33521088393798</v>
      </c>
      <c r="C97" s="20">
        <v>363.50223665371101</v>
      </c>
      <c r="D97" s="1">
        <v>1.2566638371661865</v>
      </c>
      <c r="E97" s="1">
        <v>1.2118401716629223</v>
      </c>
      <c r="G97">
        <v>13063</v>
      </c>
      <c r="H97" s="26">
        <v>711.45065348382764</v>
      </c>
      <c r="I97" s="26">
        <v>917.75166282765906</v>
      </c>
      <c r="J97" s="27">
        <v>1.8500734665347045</v>
      </c>
      <c r="K97" s="27">
        <v>2.3864558504889652</v>
      </c>
      <c r="M97">
        <v>13063</v>
      </c>
      <c r="N97" s="20">
        <v>3.7242360843010744</v>
      </c>
      <c r="O97" s="20">
        <v>1.4400656084922954</v>
      </c>
      <c r="P97" s="1">
        <v>1.001138732338599E-2</v>
      </c>
      <c r="Q97" s="1">
        <v>3.8711441088487113E-3</v>
      </c>
      <c r="S97">
        <v>13063</v>
      </c>
      <c r="T97" s="20">
        <f t="shared" si="47"/>
        <v>1096.5101004520666</v>
      </c>
      <c r="U97" s="20">
        <f t="shared" si="48"/>
        <v>1282.6939650898623</v>
      </c>
      <c r="V97" s="1">
        <f t="shared" si="49"/>
        <v>3.1167486910242768</v>
      </c>
      <c r="W97" s="1">
        <f t="shared" si="50"/>
        <v>3.6021671662607364</v>
      </c>
    </row>
    <row r="98" spans="1:23" x14ac:dyDescent="0.25">
      <c r="A98">
        <v>13067</v>
      </c>
      <c r="B98" s="20">
        <v>2735.8086172824901</v>
      </c>
      <c r="C98" s="20">
        <v>2664.7451959926402</v>
      </c>
      <c r="D98" s="1">
        <v>9.3004602884704717</v>
      </c>
      <c r="E98" s="1">
        <v>9.2976296804359801</v>
      </c>
      <c r="G98">
        <v>13067</v>
      </c>
      <c r="H98" s="26">
        <v>5.3374654208871384</v>
      </c>
      <c r="I98" s="26">
        <v>5.6955431320748477</v>
      </c>
      <c r="J98" s="27">
        <v>1.4411026783956317E-2</v>
      </c>
      <c r="K98" s="27">
        <v>1.5408763143971207E-2</v>
      </c>
      <c r="M98">
        <v>13067</v>
      </c>
      <c r="N98" s="20">
        <v>30.525786327181713</v>
      </c>
      <c r="O98" s="20">
        <v>11.305776664152477</v>
      </c>
      <c r="P98" s="1">
        <v>8.2058565395617011E-2</v>
      </c>
      <c r="Q98" s="1">
        <v>3.0391872753085931E-2</v>
      </c>
      <c r="S98">
        <v>13067</v>
      </c>
      <c r="T98" s="20">
        <f t="shared" si="47"/>
        <v>2771.6718690305588</v>
      </c>
      <c r="U98" s="20">
        <f t="shared" si="48"/>
        <v>2681.7465157888673</v>
      </c>
      <c r="V98" s="1">
        <f t="shared" si="49"/>
        <v>9.3969298806500436</v>
      </c>
      <c r="W98" s="1">
        <f t="shared" si="50"/>
        <v>9.3434303163330377</v>
      </c>
    </row>
    <row r="99" spans="1:23" x14ac:dyDescent="0.25">
      <c r="A99">
        <v>13077</v>
      </c>
      <c r="B99" s="20">
        <v>309.36379062885999</v>
      </c>
      <c r="C99" s="20">
        <v>307.26257417743199</v>
      </c>
      <c r="D99" s="1">
        <v>1.0661650593536076</v>
      </c>
      <c r="E99" s="1">
        <v>1.0920230384835707</v>
      </c>
      <c r="G99">
        <v>13077</v>
      </c>
      <c r="H99" s="26">
        <v>2.0598724238646358</v>
      </c>
      <c r="I99" s="26">
        <v>2.0806139578831706</v>
      </c>
      <c r="J99" s="27">
        <v>5.5372914619994992E-3</v>
      </c>
      <c r="K99" s="27">
        <v>5.5930482738772583E-3</v>
      </c>
      <c r="M99">
        <v>13077</v>
      </c>
      <c r="N99" s="20">
        <v>8.380388999774194</v>
      </c>
      <c r="O99" s="20">
        <v>2.9199324722262499</v>
      </c>
      <c r="P99" s="1">
        <v>2.2527927418738845E-2</v>
      </c>
      <c r="Q99" s="1">
        <v>7.8492808393147429E-3</v>
      </c>
      <c r="S99">
        <v>13077</v>
      </c>
      <c r="T99" s="20">
        <f t="shared" si="47"/>
        <v>319.80405205249883</v>
      </c>
      <c r="U99" s="20">
        <f t="shared" si="48"/>
        <v>312.2631206075414</v>
      </c>
      <c r="V99" s="1">
        <f t="shared" si="49"/>
        <v>1.094230278234346</v>
      </c>
      <c r="W99" s="1">
        <f t="shared" si="50"/>
        <v>1.1054653675967627</v>
      </c>
    </row>
    <row r="100" spans="1:23" x14ac:dyDescent="0.25">
      <c r="A100">
        <v>13089</v>
      </c>
      <c r="B100" s="20">
        <v>2361.1722454309102</v>
      </c>
      <c r="C100" s="20">
        <v>2333.2976395820001</v>
      </c>
      <c r="D100" s="1">
        <v>8.0594232539925255</v>
      </c>
      <c r="E100" s="1">
        <v>8.1532450775091903</v>
      </c>
      <c r="G100">
        <v>13089</v>
      </c>
      <c r="H100" s="26">
        <v>12.199860872792572</v>
      </c>
      <c r="I100" s="26">
        <v>14.263561824628649</v>
      </c>
      <c r="J100" s="27">
        <v>3.3196931148447933E-2</v>
      </c>
      <c r="K100" s="27">
        <v>3.8967459957032352E-2</v>
      </c>
      <c r="M100">
        <v>13089</v>
      </c>
      <c r="N100" s="20">
        <v>15.128813196092469</v>
      </c>
      <c r="O100" s="20">
        <v>6.4743324882445163</v>
      </c>
      <c r="P100" s="1">
        <v>4.0668852677651697E-2</v>
      </c>
      <c r="Q100" s="1">
        <v>1.7404119592048205E-2</v>
      </c>
      <c r="S100">
        <v>13089</v>
      </c>
      <c r="T100" s="20">
        <f t="shared" si="47"/>
        <v>2388.5009194997951</v>
      </c>
      <c r="U100" s="20">
        <f t="shared" si="48"/>
        <v>2354.0355338948734</v>
      </c>
      <c r="V100" s="1">
        <f t="shared" si="49"/>
        <v>8.1332890378186242</v>
      </c>
      <c r="W100" s="1">
        <f t="shared" si="50"/>
        <v>8.2096166570582696</v>
      </c>
    </row>
    <row r="101" spans="1:23" x14ac:dyDescent="0.25">
      <c r="A101">
        <v>13097</v>
      </c>
      <c r="B101" s="20">
        <v>162.952368759476</v>
      </c>
      <c r="C101" s="20">
        <v>156.92296735534501</v>
      </c>
      <c r="D101" s="1">
        <v>0.53988096474067959</v>
      </c>
      <c r="E101" s="1">
        <v>0.52751766133264055</v>
      </c>
      <c r="G101">
        <v>13097</v>
      </c>
      <c r="H101" s="26">
        <v>7.7556478569277443E-2</v>
      </c>
      <c r="I101" s="26">
        <v>7.8337420301379634E-2</v>
      </c>
      <c r="J101" s="27">
        <v>2.08485157444211E-4</v>
      </c>
      <c r="K101" s="27">
        <v>2.1058446317566768E-4</v>
      </c>
      <c r="M101">
        <v>13097</v>
      </c>
      <c r="N101" s="20">
        <v>4.0284713526881717</v>
      </c>
      <c r="O101" s="20">
        <v>1.4036179366452253</v>
      </c>
      <c r="P101" s="1">
        <v>1.0829224066361732E-2</v>
      </c>
      <c r="Q101" s="1">
        <v>3.7731664963566269E-3</v>
      </c>
      <c r="S101">
        <v>13097</v>
      </c>
      <c r="T101" s="20">
        <f t="shared" si="47"/>
        <v>167.05839659073345</v>
      </c>
      <c r="U101" s="20">
        <f t="shared" si="48"/>
        <v>158.40492271229161</v>
      </c>
      <c r="V101" s="1">
        <f t="shared" si="49"/>
        <v>0.55091867396448557</v>
      </c>
      <c r="W101" s="1">
        <f t="shared" si="50"/>
        <v>0.53150141229217285</v>
      </c>
    </row>
    <row r="102" spans="1:23" x14ac:dyDescent="0.25">
      <c r="A102">
        <v>13113</v>
      </c>
      <c r="B102" s="20">
        <v>249.90333940283699</v>
      </c>
      <c r="C102" s="20">
        <v>244.86780300068099</v>
      </c>
      <c r="D102" s="1">
        <v>0.84401436879182001</v>
      </c>
      <c r="E102" s="1">
        <v>0.8474367773916005</v>
      </c>
      <c r="G102">
        <v>13113</v>
      </c>
      <c r="H102" s="26">
        <v>5.9556486331206058</v>
      </c>
      <c r="I102" s="26">
        <v>6.0147005381566849</v>
      </c>
      <c r="J102" s="27">
        <v>1.6010129365836689E-2</v>
      </c>
      <c r="K102" s="27">
        <v>1.6168970780290323E-2</v>
      </c>
      <c r="M102">
        <v>13113</v>
      </c>
      <c r="N102" s="20">
        <v>3.7394416774193546</v>
      </c>
      <c r="O102" s="20">
        <v>1.3029129294818147</v>
      </c>
      <c r="P102" s="1">
        <v>1.0052262573703931E-2</v>
      </c>
      <c r="Q102" s="1">
        <v>3.5024541115088567E-3</v>
      </c>
      <c r="S102">
        <v>13113</v>
      </c>
      <c r="T102" s="20">
        <f t="shared" si="47"/>
        <v>259.59842971337696</v>
      </c>
      <c r="U102" s="20">
        <f t="shared" si="48"/>
        <v>252.18541646831949</v>
      </c>
      <c r="V102" s="1">
        <f t="shared" si="49"/>
        <v>0.87007676073136064</v>
      </c>
      <c r="W102" s="1">
        <f t="shared" si="50"/>
        <v>0.86710820228339969</v>
      </c>
    </row>
    <row r="103" spans="1:23" x14ac:dyDescent="0.25">
      <c r="A103">
        <v>13117</v>
      </c>
      <c r="B103" s="20">
        <v>725.41710780529002</v>
      </c>
      <c r="C103" s="20">
        <v>621.89907588597396</v>
      </c>
      <c r="D103" s="1">
        <v>2.3617414633376352</v>
      </c>
      <c r="E103" s="1">
        <v>2.176579374836547</v>
      </c>
      <c r="G103">
        <v>13117</v>
      </c>
      <c r="H103" s="26">
        <v>0.51065681423610454</v>
      </c>
      <c r="I103" s="26">
        <v>0.51579878592404182</v>
      </c>
      <c r="J103" s="27">
        <v>1.3727333716018839E-3</v>
      </c>
      <c r="K103" s="27">
        <v>1.3865558761393441E-3</v>
      </c>
      <c r="M103">
        <v>13117</v>
      </c>
      <c r="N103" s="20"/>
      <c r="O103" s="20"/>
      <c r="P103" s="1"/>
      <c r="Q103" s="1"/>
      <c r="S103">
        <v>13117</v>
      </c>
      <c r="T103" s="20">
        <f t="shared" si="47"/>
        <v>725.9277646195261</v>
      </c>
      <c r="U103" s="20">
        <f t="shared" si="48"/>
        <v>622.41487467189802</v>
      </c>
      <c r="V103" s="1">
        <f t="shared" si="49"/>
        <v>2.3631141967092373</v>
      </c>
      <c r="W103" s="1">
        <f t="shared" si="50"/>
        <v>2.1779659307126864</v>
      </c>
    </row>
    <row r="104" spans="1:23" x14ac:dyDescent="0.25">
      <c r="A104">
        <v>13121</v>
      </c>
      <c r="B104" s="20">
        <v>2818.86265257886</v>
      </c>
      <c r="C104" s="20">
        <v>2441.2897610570299</v>
      </c>
      <c r="D104" s="1">
        <v>9.038407278245721</v>
      </c>
      <c r="E104" s="1">
        <v>7.9932843029059617</v>
      </c>
      <c r="G104">
        <v>13121</v>
      </c>
      <c r="H104" s="26">
        <v>0</v>
      </c>
      <c r="I104" s="26">
        <v>0</v>
      </c>
      <c r="J104" s="27">
        <v>0</v>
      </c>
      <c r="K104" s="27">
        <v>0</v>
      </c>
      <c r="M104">
        <v>13121</v>
      </c>
      <c r="N104" s="20">
        <v>74.347808240456104</v>
      </c>
      <c r="O104" s="20">
        <v>35.58343119223786</v>
      </c>
      <c r="P104" s="1">
        <v>0.19985969957103883</v>
      </c>
      <c r="Q104" s="1">
        <v>9.5654384925332431E-2</v>
      </c>
      <c r="S104">
        <v>13121</v>
      </c>
      <c r="T104" s="20">
        <f t="shared" si="47"/>
        <v>2893.2104608193163</v>
      </c>
      <c r="U104" s="20">
        <f t="shared" si="48"/>
        <v>2476.8731922492675</v>
      </c>
      <c r="V104" s="1">
        <f t="shared" si="49"/>
        <v>9.2382669778167603</v>
      </c>
      <c r="W104" s="1">
        <f t="shared" si="50"/>
        <v>8.0889386878312948</v>
      </c>
    </row>
    <row r="105" spans="1:23" x14ac:dyDescent="0.25">
      <c r="A105">
        <v>13135</v>
      </c>
      <c r="B105" s="20">
        <v>3113.7133031968001</v>
      </c>
      <c r="C105" s="20">
        <v>3328.8164588774098</v>
      </c>
      <c r="D105" s="1">
        <v>11.036927217513895</v>
      </c>
      <c r="E105" s="1">
        <v>11.982169220088904</v>
      </c>
      <c r="G105">
        <v>13135</v>
      </c>
      <c r="H105" s="26">
        <v>1.5661538327832531E-2</v>
      </c>
      <c r="I105" s="26">
        <v>1.564906485162898E-2</v>
      </c>
      <c r="J105" s="27">
        <v>4.4027347740874857E-5</v>
      </c>
      <c r="K105" s="27">
        <v>4.3992282598303558E-5</v>
      </c>
      <c r="M105">
        <v>13135</v>
      </c>
      <c r="N105" s="20">
        <v>11.247537473118276</v>
      </c>
      <c r="O105" s="20">
        <v>3.9189171172393724</v>
      </c>
      <c r="P105" s="1">
        <v>3.0235315787940292E-2</v>
      </c>
      <c r="Q105" s="1">
        <v>1.053472343343497E-2</v>
      </c>
      <c r="S105">
        <v>13135</v>
      </c>
      <c r="T105" s="20">
        <f t="shared" si="47"/>
        <v>3124.9765022082465</v>
      </c>
      <c r="U105" s="20">
        <f t="shared" si="48"/>
        <v>3332.7510250595005</v>
      </c>
      <c r="V105" s="1">
        <f t="shared" si="49"/>
        <v>11.067206560649577</v>
      </c>
      <c r="W105" s="1">
        <f t="shared" si="50"/>
        <v>11.992747935804939</v>
      </c>
    </row>
    <row r="106" spans="1:23" x14ac:dyDescent="0.25">
      <c r="A106">
        <v>13151</v>
      </c>
      <c r="B106" s="20">
        <v>452.32245946942999</v>
      </c>
      <c r="C106" s="20">
        <v>373.15352508626199</v>
      </c>
      <c r="D106" s="1">
        <v>1.4607799464688169</v>
      </c>
      <c r="E106" s="1">
        <v>1.2381903726607619</v>
      </c>
      <c r="G106">
        <v>13151</v>
      </c>
      <c r="H106" s="26">
        <v>3.9449626497529184</v>
      </c>
      <c r="I106" s="26">
        <v>4.2399577474406058</v>
      </c>
      <c r="J106" s="27">
        <v>1.0656848602659842E-2</v>
      </c>
      <c r="K106" s="27">
        <v>1.147913439460996E-2</v>
      </c>
      <c r="M106">
        <v>13151</v>
      </c>
      <c r="N106" s="20">
        <v>13.469193115268816</v>
      </c>
      <c r="O106" s="20">
        <v>5.2300908789889355</v>
      </c>
      <c r="P106" s="1">
        <v>3.6207508374364088E-2</v>
      </c>
      <c r="Q106" s="1">
        <v>1.4059384083297979E-2</v>
      </c>
      <c r="S106">
        <v>13151</v>
      </c>
      <c r="T106" s="20">
        <f t="shared" si="47"/>
        <v>469.73661523445173</v>
      </c>
      <c r="U106" s="20">
        <f t="shared" si="48"/>
        <v>382.62357371269155</v>
      </c>
      <c r="V106" s="1">
        <f t="shared" si="49"/>
        <v>1.5076443034458409</v>
      </c>
      <c r="W106" s="1">
        <f t="shared" si="50"/>
        <v>1.2637288911386697</v>
      </c>
    </row>
    <row r="107" spans="1:23" x14ac:dyDescent="0.25">
      <c r="A107">
        <v>13217</v>
      </c>
      <c r="B107" s="20">
        <v>171.56205887425301</v>
      </c>
      <c r="C107" s="20">
        <f>149.195442337353-2.452751</f>
        <v>146.74269133735299</v>
      </c>
      <c r="D107" s="1">
        <v>0.55821213420227977</v>
      </c>
      <c r="E107" s="1">
        <f>0.509426886890847-0.0182874628908472</f>
        <v>0.49113942399999982</v>
      </c>
      <c r="G107">
        <v>13217</v>
      </c>
      <c r="H107" s="26">
        <v>2.3180675868177056</v>
      </c>
      <c r="I107" s="26">
        <v>2.3414089729891057</v>
      </c>
      <c r="J107" s="27">
        <v>6.2313644806902702E-3</v>
      </c>
      <c r="K107" s="27">
        <v>6.2941101424413204E-3</v>
      </c>
      <c r="M107">
        <v>13217</v>
      </c>
      <c r="N107" s="20">
        <v>1.9292578252688168</v>
      </c>
      <c r="O107" s="20">
        <v>1.0028894779809749</v>
      </c>
      <c r="P107" s="1">
        <v>5.1861769496452876E-3</v>
      </c>
      <c r="Q107" s="1">
        <v>2.6959394569370291E-3</v>
      </c>
      <c r="S107">
        <v>13217</v>
      </c>
      <c r="T107" s="20">
        <f t="shared" si="47"/>
        <v>175.80938428633954</v>
      </c>
      <c r="U107" s="20">
        <f t="shared" si="48"/>
        <v>150.08698978832308</v>
      </c>
      <c r="V107" s="1">
        <f t="shared" si="49"/>
        <v>0.56962967563261535</v>
      </c>
      <c r="W107" s="1">
        <f t="shared" si="50"/>
        <v>0.5001294735993782</v>
      </c>
    </row>
    <row r="108" spans="1:23" x14ac:dyDescent="0.25">
      <c r="A108">
        <v>13223</v>
      </c>
      <c r="B108" s="20">
        <v>185.12689800175301</v>
      </c>
      <c r="C108" s="20">
        <v>176.86100908067999</v>
      </c>
      <c r="D108" s="1">
        <v>0.6178368596222118</v>
      </c>
      <c r="E108" s="1">
        <v>0.60381928609191127</v>
      </c>
      <c r="G108">
        <v>13223</v>
      </c>
      <c r="H108" s="26">
        <v>6.4090569609681625E-2</v>
      </c>
      <c r="I108" s="26">
        <v>6.473591866840267E-2</v>
      </c>
      <c r="J108" s="27">
        <v>1.7228647744531195E-4</v>
      </c>
      <c r="K108" s="27">
        <v>1.7402128674294846E-4</v>
      </c>
      <c r="M108">
        <v>13223</v>
      </c>
      <c r="N108" s="20">
        <v>11.077429462365588</v>
      </c>
      <c r="O108" s="20">
        <v>3.8596473262552111</v>
      </c>
      <c r="P108" s="1">
        <v>2.9778036189142924E-2</v>
      </c>
      <c r="Q108" s="1">
        <v>1.0375396038316319E-2</v>
      </c>
      <c r="S108">
        <v>13223</v>
      </c>
      <c r="T108" s="20">
        <f t="shared" si="47"/>
        <v>196.26841803372827</v>
      </c>
      <c r="U108" s="20">
        <f t="shared" si="48"/>
        <v>180.7853923256036</v>
      </c>
      <c r="V108" s="1">
        <f t="shared" si="49"/>
        <v>0.64778718228879995</v>
      </c>
      <c r="W108" s="1">
        <f t="shared" si="50"/>
        <v>0.61436870341697047</v>
      </c>
    </row>
    <row r="109" spans="1:23" x14ac:dyDescent="0.25">
      <c r="A109">
        <v>13247</v>
      </c>
      <c r="B109" s="20">
        <v>181.47417181995499</v>
      </c>
      <c r="C109" s="20">
        <v>176.106431473626</v>
      </c>
      <c r="D109" s="1">
        <v>0.61061021505619584</v>
      </c>
      <c r="E109" s="1">
        <v>0.60849591709301076</v>
      </c>
      <c r="G109">
        <v>13247</v>
      </c>
      <c r="H109" s="26">
        <v>3.2558032653734102E-2</v>
      </c>
      <c r="I109" s="26">
        <v>3.2885870210099373E-2</v>
      </c>
      <c r="J109" s="27">
        <v>8.7521593155164272E-5</v>
      </c>
      <c r="K109" s="27">
        <v>8.8402876908833997E-5</v>
      </c>
      <c r="M109">
        <v>13247</v>
      </c>
      <c r="N109" s="20">
        <v>0.94572760215053753</v>
      </c>
      <c r="O109" s="20">
        <v>0.32951462461640246</v>
      </c>
      <c r="P109" s="1">
        <v>2.5422785004036563E-3</v>
      </c>
      <c r="Q109" s="1">
        <v>8.8579200165664243E-4</v>
      </c>
      <c r="S109">
        <v>13247</v>
      </c>
      <c r="T109" s="20">
        <f t="shared" si="47"/>
        <v>182.45245745475924</v>
      </c>
      <c r="U109" s="20">
        <f t="shared" si="48"/>
        <v>176.46883196845249</v>
      </c>
      <c r="V109" s="1">
        <f t="shared" si="49"/>
        <v>0.61324001514975468</v>
      </c>
      <c r="W109" s="1">
        <f t="shared" si="50"/>
        <v>0.60947011197157619</v>
      </c>
    </row>
    <row r="110" spans="1:23" x14ac:dyDescent="0.25">
      <c r="B110" s="20">
        <f>SUM(B95:B109)</f>
        <v>15159.331920939665</v>
      </c>
      <c r="C110" s="20">
        <f>SUM(C95:C109)</f>
        <v>14342.491888512601</v>
      </c>
      <c r="D110" s="1">
        <f>SUM(D95:D109)</f>
        <v>50.877837081027145</v>
      </c>
      <c r="E110" s="1">
        <f t="shared" ref="E110" si="51">SUM(E95:E109)</f>
        <v>49.555229924812352</v>
      </c>
      <c r="H110" s="20">
        <f>SUM(H95:H109)</f>
        <v>750.30152948230898</v>
      </c>
      <c r="I110" s="20">
        <f>SUM(I95:I109)</f>
        <v>960.20041750246753</v>
      </c>
      <c r="J110" s="1">
        <f>SUM(J95:J109)</f>
        <v>1.9551750216773112</v>
      </c>
      <c r="K110" s="1">
        <f t="shared" ref="K110" si="52">SUM(K95:K109)</f>
        <v>2.5015979725441921</v>
      </c>
      <c r="N110" s="20">
        <f>SUM(N95:N109)</f>
        <v>201.87630732216294</v>
      </c>
      <c r="O110" s="20">
        <f>SUM(O95:O109)</f>
        <v>84.317725717506178</v>
      </c>
      <c r="P110" s="1">
        <f>SUM(P95:P109)</f>
        <v>0.54267824548946886</v>
      </c>
      <c r="Q110" s="1">
        <f t="shared" ref="Q110" si="53">SUM(Q95:Q109)</f>
        <v>0.22666055300395846</v>
      </c>
      <c r="T110" s="20">
        <f>SUM(T95:T109)</f>
        <v>16111.509757744139</v>
      </c>
      <c r="U110" s="20">
        <f>SUM(U95:U109)</f>
        <v>15387.010031732572</v>
      </c>
      <c r="V110" s="1">
        <f>SUM(V95:V109)</f>
        <v>53.37569034819392</v>
      </c>
      <c r="W110" s="1">
        <f t="shared" ref="W110" si="54">SUM(W95:W109)</f>
        <v>52.283488450360515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NOX</vt:lpstr>
      <vt:lpstr>VOC</vt:lpstr>
      <vt:lpstr>NOX_ann_plot</vt:lpstr>
      <vt:lpstr>NOX_osd_plot</vt:lpstr>
      <vt:lpstr>VOC_ann_plot</vt:lpstr>
      <vt:lpstr>VOC_osd_plot</vt:lpstr>
      <vt:lpstr>Calculation</vt:lpstr>
    </vt:vector>
  </TitlesOfParts>
  <Company>Georgia Department of Natural Resources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Trail, Marcus</dc:creator>
  <cp:lastModifiedBy>gil grodzinsky</cp:lastModifiedBy>
  <dcterms:created xsi:type="dcterms:W3CDTF">2015-12-28T19:58:03Z</dcterms:created>
  <dcterms:modified xsi:type="dcterms:W3CDTF">2016-03-25T12:50:11Z</dcterms:modified>
</cp:coreProperties>
</file>