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15" windowWidth="14910" windowHeight="7350" activeTab="1"/>
  </bookViews>
  <sheets>
    <sheet name="readme" sheetId="1" r:id="rId1"/>
    <sheet name="summary" sheetId="2" r:id="rId2"/>
    <sheet name="Point Interpol" sheetId="3" r:id="rId3"/>
    <sheet name="Nonpoint Interpol" sheetId="4" r:id="rId4"/>
    <sheet name="Fire" sheetId="5" r:id="rId5"/>
    <sheet name="Nonroad Interpol" sheetId="6" r:id="rId6"/>
    <sheet name="Onroad Interpol" sheetId="7" r:id="rId7"/>
    <sheet name="Total Interpol" sheetId="8" r:id="rId8"/>
  </sheets>
  <definedNames>
    <definedName name="_xlnm.Print_Area" localSheetId="4">'Fire'!$A$1:$J$21</definedName>
    <definedName name="_xlnm.Print_Area" localSheetId="3">'Nonpoint Interpol'!$A$1:$K$24</definedName>
    <definedName name="_xlnm.Print_Area" localSheetId="5">'Nonroad Interpol'!$A$1:$K$16</definedName>
    <definedName name="_xlnm.Print_Area" localSheetId="6">'Onroad Interpol'!$A$1:$L$20</definedName>
    <definedName name="_xlnm.Print_Area" localSheetId="2">'Point Interpol'!$A$1:$L$32</definedName>
    <definedName name="_xlnm.Print_Area" localSheetId="1">'summary'!$A$1:$X$29</definedName>
    <definedName name="_xlnm.Print_Area" localSheetId="7">'Total Interpol'!$A$1:$K$17</definedName>
  </definedNames>
  <calcPr fullCalcOnLoad="1"/>
</workbook>
</file>

<file path=xl/sharedStrings.xml><?xml version="1.0" encoding="utf-8"?>
<sst xmlns="http://schemas.openxmlformats.org/spreadsheetml/2006/main" count="258" uniqueCount="79">
  <si>
    <t>Point - EGU</t>
  </si>
  <si>
    <t>Point - non-EGU</t>
  </si>
  <si>
    <t>Area</t>
  </si>
  <si>
    <t>Area - Fire</t>
  </si>
  <si>
    <t>Mobile - non-road</t>
  </si>
  <si>
    <t>Mobile - onroad</t>
  </si>
  <si>
    <t>SEMAP Fire v2.2 (4/4/2011)</t>
  </si>
  <si>
    <t>13021</t>
  </si>
  <si>
    <t>13115</t>
  </si>
  <si>
    <t>13207</t>
  </si>
  <si>
    <t>13295</t>
  </si>
  <si>
    <t>strStateCountyFIPs</t>
  </si>
  <si>
    <t>strSCC</t>
  </si>
  <si>
    <t>CO</t>
  </si>
  <si>
    <t>NH3</t>
  </si>
  <si>
    <t>NOX</t>
  </si>
  <si>
    <t>PM10-PRI</t>
  </si>
  <si>
    <t>PM25-PRI</t>
  </si>
  <si>
    <t>SO2</t>
  </si>
  <si>
    <t>VOC</t>
  </si>
  <si>
    <t>2801500000</t>
  </si>
  <si>
    <t>2810015000</t>
  </si>
  <si>
    <t>2810001000</t>
  </si>
  <si>
    <t>2610000500</t>
  </si>
  <si>
    <t>Note: Compared the emissiosn in NIF format with the calculation tool. The results are consistent.</t>
  </si>
  <si>
    <t>NOx</t>
  </si>
  <si>
    <t>NOX_2017</t>
  </si>
  <si>
    <t>Source</t>
  </si>
  <si>
    <t>FIPs</t>
  </si>
  <si>
    <t>Railroad</t>
  </si>
  <si>
    <t>Aircraft</t>
  </si>
  <si>
    <t>Point - total</t>
  </si>
  <si>
    <t>Area - total</t>
  </si>
  <si>
    <t>Non-road - total</t>
  </si>
  <si>
    <t>Onroad</t>
  </si>
  <si>
    <t>Total</t>
  </si>
  <si>
    <t>Point - nonEGU</t>
  </si>
  <si>
    <t>Total Point</t>
  </si>
  <si>
    <t>Nonpoint</t>
  </si>
  <si>
    <t>Fire</t>
  </si>
  <si>
    <t>Total Nonpoint</t>
  </si>
  <si>
    <t>Nonroad</t>
  </si>
  <si>
    <t>Mobile - onroad*</t>
  </si>
  <si>
    <t>Total*</t>
  </si>
  <si>
    <t xml:space="preserve">* 2017 totals were calculated by summing onroad interpolated emissions with 2017 projections for other source categories.   </t>
  </si>
  <si>
    <t>2014 and 2020 totals were then calculated by interpolation from 2008, 2017, and 2024 totals.</t>
  </si>
  <si>
    <t>NOX_2024</t>
  </si>
  <si>
    <t>* 2017 qtys are interpolated from '08 and '24</t>
  </si>
  <si>
    <t>NOx_2008</t>
  </si>
  <si>
    <t>y=y1+ ((x-x1)/x2-x1))*(y2-y1) where:</t>
  </si>
  <si>
    <t>x=2014</t>
  </si>
  <si>
    <t>x1=2008</t>
  </si>
  <si>
    <t>x2=2017</t>
  </si>
  <si>
    <t>and for Calc.  No. 2:</t>
  </si>
  <si>
    <t>x=2020</t>
  </si>
  <si>
    <t>x1=2017</t>
  </si>
  <si>
    <t>x2=2024</t>
  </si>
  <si>
    <t>Metro Atlanta Emissions Summary</t>
  </si>
  <si>
    <t>x=2017</t>
  </si>
  <si>
    <t>For 2017:</t>
  </si>
  <si>
    <t>For 2014:</t>
  </si>
  <si>
    <t>For 2020:</t>
  </si>
  <si>
    <t>Onroad Safety Margin</t>
  </si>
  <si>
    <t>Overall Emissions Decrease (tons per day):</t>
  </si>
  <si>
    <t>updated November 29, 2011</t>
  </si>
  <si>
    <t>SO2_2008</t>
  </si>
  <si>
    <t>SO2_2017</t>
  </si>
  <si>
    <t>SO2_2024</t>
  </si>
  <si>
    <t>PM2.5_2008</t>
  </si>
  <si>
    <t>PM2.5_2017</t>
  </si>
  <si>
    <t>PM2.5_2024</t>
  </si>
  <si>
    <t>PM2.5</t>
  </si>
  <si>
    <t>y1=725.14</t>
  </si>
  <si>
    <t>y2=469.08</t>
  </si>
  <si>
    <t>y2=581.11</t>
  </si>
  <si>
    <t>y2=3171.08</t>
  </si>
  <si>
    <t>y1=4937.15</t>
  </si>
  <si>
    <t>y2=3358.47</t>
  </si>
  <si>
    <t>y1=3171.08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</si>
</sst>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  <numFmt numFmtId="173" formatCode="0.00000000"/>
    <numFmt numFmtId="17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1" fillId="33" borderId="10" xfId="58" applyFont="1" applyFill="1" applyBorder="1" applyAlignment="1">
      <alignment wrapText="1"/>
      <protection/>
    </xf>
    <xf numFmtId="1" fontId="0" fillId="0" borderId="0" xfId="0" applyNumberFormat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/>
    </xf>
    <xf numFmtId="0" fontId="7" fillId="34" borderId="0" xfId="0" applyFont="1" applyFill="1" applyAlignment="1">
      <alignment/>
    </xf>
    <xf numFmtId="0" fontId="7" fillId="35" borderId="11" xfId="59" applyFont="1" applyFill="1" applyBorder="1" applyAlignment="1">
      <alignment horizontal="center"/>
      <protection/>
    </xf>
    <xf numFmtId="0" fontId="7" fillId="34" borderId="10" xfId="59" applyFont="1" applyFill="1" applyBorder="1" applyAlignment="1">
      <alignment wrapText="1"/>
      <protection/>
    </xf>
    <xf numFmtId="2" fontId="7" fillId="34" borderId="10" xfId="59" applyNumberFormat="1" applyFont="1" applyFill="1" applyBorder="1" applyAlignment="1">
      <alignment horizontal="right" wrapText="1"/>
      <protection/>
    </xf>
    <xf numFmtId="2" fontId="8" fillId="34" borderId="0" xfId="59" applyNumberFormat="1" applyFont="1" applyFill="1">
      <alignment/>
      <protection/>
    </xf>
    <xf numFmtId="0" fontId="7" fillId="35" borderId="11" xfId="58" applyFont="1" applyFill="1" applyBorder="1" applyAlignment="1">
      <alignment horizontal="center"/>
      <protection/>
    </xf>
    <xf numFmtId="0" fontId="7" fillId="34" borderId="10" xfId="58" applyFont="1" applyFill="1" applyBorder="1" applyAlignment="1">
      <alignment wrapText="1"/>
      <protection/>
    </xf>
    <xf numFmtId="2" fontId="7" fillId="34" borderId="10" xfId="58" applyNumberFormat="1" applyFont="1" applyFill="1" applyBorder="1" applyAlignment="1">
      <alignment horizontal="right" wrapText="1"/>
      <protection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2"/>
    </xf>
    <xf numFmtId="167" fontId="7" fillId="0" borderId="0" xfId="0" applyNumberFormat="1" applyFont="1" applyFill="1" applyAlignment="1">
      <alignment/>
    </xf>
    <xf numFmtId="15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2" fontId="7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e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2.421875" style="0" bestFit="1" customWidth="1"/>
    <col min="2" max="2" width="25.00390625" style="0" bestFit="1" customWidth="1"/>
    <col min="3" max="4" width="5.00390625" style="0" bestFit="1" customWidth="1"/>
  </cols>
  <sheetData>
    <row r="1" spans="1:2" ht="15">
      <c r="A1" t="s">
        <v>3</v>
      </c>
      <c r="B1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zoomScalePageLayoutView="0" workbookViewId="0" topLeftCell="A16">
      <selection activeCell="A16" sqref="A16"/>
    </sheetView>
  </sheetViews>
  <sheetFormatPr defaultColWidth="9.140625" defaultRowHeight="15"/>
  <cols>
    <col min="1" max="1" width="6.00390625" style="0" bestFit="1" customWidth="1"/>
    <col min="2" max="2" width="21.421875" style="0" customWidth="1"/>
    <col min="3" max="3" width="10.28125" style="0" customWidth="1"/>
    <col min="4" max="4" width="10.140625" style="0" customWidth="1"/>
    <col min="5" max="5" width="11.28125" style="0" customWidth="1"/>
    <col min="6" max="6" width="10.28125" style="0" customWidth="1"/>
    <col min="7" max="7" width="10.57421875" style="0" bestFit="1" customWidth="1"/>
    <col min="8" max="8" width="12.00390625" style="0" customWidth="1"/>
    <col min="9" max="9" width="9.421875" style="0" customWidth="1"/>
    <col min="10" max="10" width="10.57421875" style="0" bestFit="1" customWidth="1"/>
    <col min="11" max="11" width="12.28125" style="0" customWidth="1"/>
    <col min="12" max="12" width="9.421875" style="0" bestFit="1" customWidth="1"/>
    <col min="13" max="13" width="10.00390625" style="0" bestFit="1" customWidth="1"/>
    <col min="14" max="14" width="14.8515625" style="0" bestFit="1" customWidth="1"/>
    <col min="15" max="15" width="10.7109375" style="0" customWidth="1"/>
    <col min="16" max="16" width="10.57421875" style="0" bestFit="1" customWidth="1"/>
    <col min="17" max="17" width="12.28125" style="0" customWidth="1"/>
    <col min="18" max="18" width="10.57421875" style="0" customWidth="1"/>
    <col min="19" max="19" width="10.57421875" style="0" bestFit="1" customWidth="1"/>
    <col min="20" max="20" width="12.28125" style="0" customWidth="1"/>
    <col min="21" max="21" width="10.57421875" style="0" customWidth="1"/>
    <col min="22" max="22" width="9.57421875" style="0" bestFit="1" customWidth="1"/>
    <col min="23" max="23" width="11.421875" style="0" customWidth="1"/>
  </cols>
  <sheetData>
    <row r="1" ht="15">
      <c r="A1" t="s">
        <v>57</v>
      </c>
    </row>
    <row r="2" ht="15">
      <c r="A2" t="s">
        <v>64</v>
      </c>
    </row>
    <row r="4" spans="1:23" ht="15">
      <c r="A4" s="2" t="s">
        <v>28</v>
      </c>
      <c r="B4" s="2" t="s">
        <v>27</v>
      </c>
      <c r="C4" s="2" t="s">
        <v>65</v>
      </c>
      <c r="D4" s="2" t="s">
        <v>48</v>
      </c>
      <c r="E4" s="2" t="s">
        <v>68</v>
      </c>
      <c r="F4" s="2" t="s">
        <v>66</v>
      </c>
      <c r="G4" s="2" t="s">
        <v>26</v>
      </c>
      <c r="H4" s="2" t="s">
        <v>69</v>
      </c>
      <c r="I4" s="2" t="s">
        <v>67</v>
      </c>
      <c r="J4" s="2" t="s">
        <v>46</v>
      </c>
      <c r="K4" s="2" t="s">
        <v>70</v>
      </c>
      <c r="N4" s="2" t="s">
        <v>27</v>
      </c>
      <c r="O4" s="2" t="s">
        <v>65</v>
      </c>
      <c r="P4" s="2" t="s">
        <v>48</v>
      </c>
      <c r="Q4" s="2" t="s">
        <v>68</v>
      </c>
      <c r="R4" s="2" t="s">
        <v>66</v>
      </c>
      <c r="S4" s="2" t="s">
        <v>26</v>
      </c>
      <c r="T4" s="2" t="s">
        <v>69</v>
      </c>
      <c r="U4" s="2" t="s">
        <v>67</v>
      </c>
      <c r="V4" s="2" t="s">
        <v>46</v>
      </c>
      <c r="W4" s="2" t="s">
        <v>70</v>
      </c>
    </row>
    <row r="5" spans="1:23" ht="15">
      <c r="A5" s="2" t="s">
        <v>8</v>
      </c>
      <c r="B5" s="2" t="s">
        <v>0</v>
      </c>
      <c r="C5" s="8">
        <v>410496.07</v>
      </c>
      <c r="D5" s="1">
        <v>76177.21</v>
      </c>
      <c r="E5" s="1">
        <v>4937.151999999999</v>
      </c>
      <c r="F5" s="3">
        <v>48516.65833710085</v>
      </c>
      <c r="G5" s="3">
        <v>22713.26871280305</v>
      </c>
      <c r="H5" s="3">
        <v>3171.0833548145583</v>
      </c>
      <c r="I5" s="8">
        <v>50414.26204889265</v>
      </c>
      <c r="J5" s="1">
        <v>23702.264980121858</v>
      </c>
      <c r="K5" s="1">
        <v>3358.4693031776255</v>
      </c>
      <c r="N5" t="s">
        <v>31</v>
      </c>
      <c r="O5" s="1">
        <v>413478.041</v>
      </c>
      <c r="P5" s="1">
        <v>80784.883</v>
      </c>
      <c r="Q5" s="1">
        <v>5636.6600479869985</v>
      </c>
      <c r="R5" s="1">
        <v>51697.32017710085</v>
      </c>
      <c r="S5" s="1">
        <v>27867.322082803046</v>
      </c>
      <c r="T5" s="1">
        <v>3993.246523656268</v>
      </c>
      <c r="U5" s="1">
        <v>53803.26720889265</v>
      </c>
      <c r="V5" s="1">
        <v>29422.90673012186</v>
      </c>
      <c r="W5" s="1">
        <v>4288.069267082516</v>
      </c>
    </row>
    <row r="6" spans="1:23" ht="15">
      <c r="A6" s="2" t="s">
        <v>8</v>
      </c>
      <c r="B6" s="2" t="s">
        <v>1</v>
      </c>
      <c r="C6" s="8">
        <v>2981.971000000001</v>
      </c>
      <c r="D6" s="1">
        <v>4607.672999999997</v>
      </c>
      <c r="E6" s="1">
        <v>699.5080479869994</v>
      </c>
      <c r="F6" s="3">
        <v>3180.661839999998</v>
      </c>
      <c r="G6" s="3">
        <v>5154.05337</v>
      </c>
      <c r="H6" s="3">
        <v>822.1631688417095</v>
      </c>
      <c r="I6" s="8">
        <v>3389.005160000001</v>
      </c>
      <c r="J6" s="1">
        <v>5720.641750000001</v>
      </c>
      <c r="K6" s="1">
        <v>929.5999639048897</v>
      </c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2" t="s">
        <v>8</v>
      </c>
      <c r="B7" s="2" t="s">
        <v>2</v>
      </c>
      <c r="C7" s="8">
        <v>10202.973699781975</v>
      </c>
      <c r="D7" s="1">
        <v>20992.0292887733</v>
      </c>
      <c r="E7" s="1">
        <v>34921.156497143114</v>
      </c>
      <c r="F7" s="3">
        <v>10682.672122010443</v>
      </c>
      <c r="G7" s="3">
        <v>24497.763787695425</v>
      </c>
      <c r="H7" s="3">
        <v>41467.26753479421</v>
      </c>
      <c r="I7" s="8">
        <v>11073.15149109937</v>
      </c>
      <c r="J7" s="1">
        <v>27336.900700393056</v>
      </c>
      <c r="K7" s="1">
        <v>45755.15275828805</v>
      </c>
      <c r="N7" t="s">
        <v>32</v>
      </c>
      <c r="O7" s="1">
        <v>10237.267260139299</v>
      </c>
      <c r="P7" s="1">
        <v>21192.60660720445</v>
      </c>
      <c r="Q7" s="1">
        <v>35686.01144675435</v>
      </c>
      <c r="R7" s="1">
        <v>10716.965682367767</v>
      </c>
      <c r="S7" s="1">
        <v>24698.341106126572</v>
      </c>
      <c r="T7" s="1">
        <v>42232.12248440545</v>
      </c>
      <c r="U7" s="1">
        <v>11107.445051456694</v>
      </c>
      <c r="V7" s="1">
        <v>27537.478018824204</v>
      </c>
      <c r="W7" s="1">
        <v>46520.00770789929</v>
      </c>
    </row>
    <row r="8" spans="1:23" ht="15">
      <c r="A8" s="4" t="s">
        <v>8</v>
      </c>
      <c r="B8" s="2" t="s">
        <v>3</v>
      </c>
      <c r="C8" s="8">
        <v>34.293560357324175</v>
      </c>
      <c r="D8" s="1">
        <v>200.57731843114806</v>
      </c>
      <c r="E8" s="1">
        <v>764.8549496112365</v>
      </c>
      <c r="F8" s="3">
        <v>34.293560357324175</v>
      </c>
      <c r="G8" s="3">
        <v>200.57731843114806</v>
      </c>
      <c r="H8" s="3">
        <v>764.8549496112365</v>
      </c>
      <c r="I8" s="8">
        <v>34.293560357324175</v>
      </c>
      <c r="J8" s="1">
        <v>200.57731843114806</v>
      </c>
      <c r="K8" s="1">
        <v>764.8549496112365</v>
      </c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2" t="s">
        <v>8</v>
      </c>
      <c r="B9" s="2" t="s">
        <v>4</v>
      </c>
      <c r="C9" s="8">
        <v>473.8</v>
      </c>
      <c r="D9" s="1">
        <v>24615.63</v>
      </c>
      <c r="E9" s="1">
        <v>2350.72</v>
      </c>
      <c r="F9" s="3">
        <v>34.21098636799527</v>
      </c>
      <c r="G9" s="3">
        <v>14240.293298540151</v>
      </c>
      <c r="H9" s="3">
        <v>1686.942254357077</v>
      </c>
      <c r="I9" s="8">
        <v>36.85024631452281</v>
      </c>
      <c r="J9" s="1">
        <v>10252.077371932628</v>
      </c>
      <c r="K9" s="1">
        <v>1288.2109487626274</v>
      </c>
      <c r="N9" t="s">
        <v>33</v>
      </c>
      <c r="O9" s="1">
        <v>1674.75</v>
      </c>
      <c r="P9" s="1">
        <v>40598.52</v>
      </c>
      <c r="Q9" s="1">
        <v>2826.52</v>
      </c>
      <c r="R9" s="1">
        <v>1437.2662564453126</v>
      </c>
      <c r="S9" s="1">
        <v>30835.269340036102</v>
      </c>
      <c r="T9" s="1">
        <v>2127.15945547187</v>
      </c>
      <c r="U9" s="1">
        <v>1707.759155577735</v>
      </c>
      <c r="V9" s="1">
        <v>28297.960299791084</v>
      </c>
      <c r="W9" s="1">
        <v>1754.5023085341259</v>
      </c>
    </row>
    <row r="10" spans="1:23" ht="15">
      <c r="A10" s="2" t="s">
        <v>8</v>
      </c>
      <c r="B10" s="2" t="s">
        <v>29</v>
      </c>
      <c r="C10" s="8">
        <v>58.877532210468395</v>
      </c>
      <c r="D10" s="1">
        <v>5793.640857384808</v>
      </c>
      <c r="E10" s="1">
        <v>182.67701795332528</v>
      </c>
      <c r="F10" s="3">
        <v>2.5099833098175655</v>
      </c>
      <c r="G10" s="3">
        <v>4037.4811098943364</v>
      </c>
      <c r="H10" s="3">
        <v>92.93905267666835</v>
      </c>
      <c r="I10" s="8">
        <v>2.6115661865492954</v>
      </c>
      <c r="J10" s="1">
        <v>3071.747204410012</v>
      </c>
      <c r="K10" s="1">
        <v>62.620841549995795</v>
      </c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2" t="s">
        <v>8</v>
      </c>
      <c r="B11" s="2" t="s">
        <v>30</v>
      </c>
      <c r="C11" s="8">
        <v>1142.0656581915423</v>
      </c>
      <c r="D11" s="1">
        <v>10189.249245573297</v>
      </c>
      <c r="E11" s="1">
        <v>293.1156151669231</v>
      </c>
      <c r="F11" s="3">
        <v>1400.5452867674996</v>
      </c>
      <c r="G11" s="3">
        <v>12557.494931601615</v>
      </c>
      <c r="H11" s="3">
        <v>347.2781484381248</v>
      </c>
      <c r="I11" s="8">
        <v>1668.297343076663</v>
      </c>
      <c r="J11" s="1">
        <v>14974.135723448446</v>
      </c>
      <c r="K11" s="1">
        <v>403.67051822150273</v>
      </c>
      <c r="N11" t="s">
        <v>34</v>
      </c>
      <c r="O11" s="1">
        <v>725.14</v>
      </c>
      <c r="P11" s="1">
        <v>128954.56</v>
      </c>
      <c r="Q11" s="1">
        <v>4661.88</v>
      </c>
      <c r="R11" s="1">
        <v>581.10625</v>
      </c>
      <c r="S11" s="1">
        <v>76257.911875</v>
      </c>
      <c r="T11" s="1">
        <v>2963.293125</v>
      </c>
      <c r="U11" s="1">
        <v>469.08</v>
      </c>
      <c r="V11" s="1">
        <v>35271.63</v>
      </c>
      <c r="W11" s="1">
        <v>1642.17</v>
      </c>
    </row>
    <row r="12" spans="1:23" ht="15">
      <c r="A12" s="2" t="s">
        <v>8</v>
      </c>
      <c r="B12" s="2" t="s">
        <v>42</v>
      </c>
      <c r="C12" s="8">
        <v>725.14</v>
      </c>
      <c r="D12" s="8">
        <v>128954.56</v>
      </c>
      <c r="E12" s="8">
        <v>4661.88</v>
      </c>
      <c r="F12" s="3">
        <v>581.10625</v>
      </c>
      <c r="G12" s="3">
        <v>76257.911875</v>
      </c>
      <c r="H12" s="3">
        <v>2963.293125</v>
      </c>
      <c r="I12" s="8">
        <v>469.08</v>
      </c>
      <c r="J12" s="8">
        <v>35271.63</v>
      </c>
      <c r="K12" s="8">
        <v>1642.17</v>
      </c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2"/>
      <c r="B13" s="2"/>
      <c r="C13" s="7"/>
      <c r="D13" s="8"/>
      <c r="E13" s="8"/>
      <c r="F13" s="8"/>
      <c r="G13" s="8"/>
      <c r="H13" s="8"/>
      <c r="I13" s="8"/>
      <c r="J13" s="8"/>
      <c r="K13" s="8"/>
      <c r="N13" t="s">
        <v>35</v>
      </c>
      <c r="O13" s="1">
        <f aca="true" t="shared" si="0" ref="O13:W13">SUM(O5:O12)</f>
        <v>426115.1982601393</v>
      </c>
      <c r="P13" s="1">
        <f t="shared" si="0"/>
        <v>271530.5696072044</v>
      </c>
      <c r="Q13" s="1">
        <f t="shared" si="0"/>
        <v>48811.07149474134</v>
      </c>
      <c r="R13" s="1">
        <f t="shared" si="0"/>
        <v>64432.65836591393</v>
      </c>
      <c r="S13" s="1">
        <f t="shared" si="0"/>
        <v>159658.84440396575</v>
      </c>
      <c r="T13" s="1">
        <f t="shared" si="0"/>
        <v>51315.821588533596</v>
      </c>
      <c r="U13" s="1">
        <f t="shared" si="0"/>
        <v>67087.55141592708</v>
      </c>
      <c r="V13" s="1">
        <f t="shared" si="0"/>
        <v>120529.97504873713</v>
      </c>
      <c r="W13" s="1">
        <f t="shared" si="0"/>
        <v>54204.74928351593</v>
      </c>
    </row>
    <row r="14" spans="1:23" ht="15">
      <c r="A14" s="2"/>
      <c r="B14" s="2" t="s">
        <v>35</v>
      </c>
      <c r="C14" s="8">
        <f>SUM(C5:C13)</f>
        <v>426115.1914505414</v>
      </c>
      <c r="D14" s="8">
        <f aca="true" t="shared" si="1" ref="D14:K14">SUM(D5:D13)</f>
        <v>271530.5697101626</v>
      </c>
      <c r="E14" s="8">
        <f t="shared" si="1"/>
        <v>48811.064127861595</v>
      </c>
      <c r="F14" s="8">
        <f t="shared" si="1"/>
        <v>64432.658365913936</v>
      </c>
      <c r="G14" s="8">
        <f t="shared" si="1"/>
        <v>159658.84440396572</v>
      </c>
      <c r="H14" s="8">
        <f t="shared" si="1"/>
        <v>51315.821588533596</v>
      </c>
      <c r="I14" s="8">
        <f t="shared" si="1"/>
        <v>67087.55141592708</v>
      </c>
      <c r="J14" s="8">
        <f t="shared" si="1"/>
        <v>120529.97504873716</v>
      </c>
      <c r="K14" s="8">
        <f t="shared" si="1"/>
        <v>54204.74928351593</v>
      </c>
      <c r="O14" s="1"/>
      <c r="P14" s="1"/>
      <c r="Q14" s="1"/>
      <c r="R14" s="1"/>
      <c r="S14" s="1"/>
      <c r="T14" s="1"/>
      <c r="U14" s="1"/>
      <c r="V14" s="1"/>
      <c r="W14" s="1"/>
    </row>
    <row r="15" spans="1:13" ht="15">
      <c r="A15" s="7"/>
      <c r="B15" s="7" t="s">
        <v>47</v>
      </c>
      <c r="C15" s="7"/>
      <c r="D15" s="1"/>
      <c r="E15" s="1"/>
      <c r="F15" s="1"/>
      <c r="G15" s="1"/>
      <c r="H15" s="8"/>
      <c r="I15" s="8"/>
      <c r="J15" s="8"/>
      <c r="K15" s="8"/>
      <c r="L15" s="1"/>
      <c r="M15" s="1"/>
    </row>
    <row r="16" spans="1:23" ht="15">
      <c r="A16" s="7"/>
      <c r="B16" s="7"/>
      <c r="C16" s="7"/>
      <c r="D16" s="1"/>
      <c r="E16" s="1"/>
      <c r="F16" s="1"/>
      <c r="G16" s="1"/>
      <c r="H16" s="8"/>
      <c r="I16" s="8"/>
      <c r="J16" s="8"/>
      <c r="K16" s="8"/>
      <c r="L16" s="1"/>
      <c r="M16" s="1"/>
      <c r="N16" s="1" t="s">
        <v>63</v>
      </c>
      <c r="O16" s="1"/>
      <c r="U16" s="1">
        <f>O13-U13</f>
        <v>359027.64684421226</v>
      </c>
      <c r="V16" s="1">
        <f>P13-V13</f>
        <v>151000.59455846727</v>
      </c>
      <c r="W16" s="29">
        <f>Q13-W13</f>
        <v>-5393.677788774585</v>
      </c>
    </row>
    <row r="17" spans="1:23" ht="15">
      <c r="A17" s="7"/>
      <c r="B17" s="7"/>
      <c r="C17" s="7"/>
      <c r="D17" s="1"/>
      <c r="E17" s="1"/>
      <c r="F17" s="1"/>
      <c r="G17" s="1"/>
      <c r="H17" s="8"/>
      <c r="I17" s="8"/>
      <c r="J17" s="8"/>
      <c r="K17" s="8"/>
      <c r="L17" s="1"/>
      <c r="M17" s="1"/>
      <c r="N17" s="1"/>
      <c r="O17" s="1"/>
      <c r="V17" s="1"/>
      <c r="W17" s="1"/>
    </row>
    <row r="18" spans="2:11" ht="15">
      <c r="B18" s="2" t="s">
        <v>27</v>
      </c>
      <c r="C18" s="2" t="s">
        <v>65</v>
      </c>
      <c r="D18" s="2" t="s">
        <v>48</v>
      </c>
      <c r="E18" s="2" t="s">
        <v>68</v>
      </c>
      <c r="F18" s="2" t="s">
        <v>66</v>
      </c>
      <c r="G18" s="2" t="s">
        <v>26</v>
      </c>
      <c r="H18" s="2" t="s">
        <v>69</v>
      </c>
      <c r="I18" s="2" t="s">
        <v>67</v>
      </c>
      <c r="J18" s="2" t="s">
        <v>46</v>
      </c>
      <c r="K18" s="2" t="s">
        <v>70</v>
      </c>
    </row>
    <row r="19" spans="2:12" ht="15">
      <c r="B19" s="7" t="s">
        <v>31</v>
      </c>
      <c r="C19" s="8">
        <v>413478.041</v>
      </c>
      <c r="D19" s="1">
        <v>80784.883</v>
      </c>
      <c r="E19" s="1">
        <v>5636.6600479869985</v>
      </c>
      <c r="F19" s="1">
        <v>51697.32017710085</v>
      </c>
      <c r="G19" s="1">
        <v>27867.322082803046</v>
      </c>
      <c r="H19" s="1">
        <v>3993.246523656268</v>
      </c>
      <c r="I19" s="1">
        <v>53803.26720889265</v>
      </c>
      <c r="J19" s="1">
        <v>29422.90673012186</v>
      </c>
      <c r="K19" s="1">
        <v>4288.069267082516</v>
      </c>
      <c r="L19" s="5"/>
    </row>
    <row r="20" spans="2:12" ht="15">
      <c r="B20" s="7"/>
      <c r="C20" s="8"/>
      <c r="D20" s="1"/>
      <c r="E20" s="1"/>
      <c r="F20" s="1"/>
      <c r="G20" s="1"/>
      <c r="H20" s="1"/>
      <c r="I20" s="1"/>
      <c r="J20" s="1"/>
      <c r="K20" s="1"/>
      <c r="L20" s="5"/>
    </row>
    <row r="21" spans="2:12" ht="15">
      <c r="B21" s="7" t="s">
        <v>32</v>
      </c>
      <c r="C21" s="8">
        <v>10237.2672601393</v>
      </c>
      <c r="D21" s="1">
        <v>21192.60660720445</v>
      </c>
      <c r="E21" s="1">
        <v>35686.01144675435</v>
      </c>
      <c r="F21" s="1">
        <v>10716.965682367767</v>
      </c>
      <c r="G21" s="1">
        <v>24698.341106126572</v>
      </c>
      <c r="H21" s="1">
        <v>42232.12248440545</v>
      </c>
      <c r="I21" s="1">
        <v>11107.445051456694</v>
      </c>
      <c r="J21" s="1">
        <v>27537.478018824204</v>
      </c>
      <c r="K21" s="1">
        <v>46520.00770789929</v>
      </c>
      <c r="L21" s="5"/>
    </row>
    <row r="22" spans="3:12" ht="15">
      <c r="C22" s="1"/>
      <c r="D22" s="1"/>
      <c r="E22" s="1"/>
      <c r="F22" s="1"/>
      <c r="G22" s="1"/>
      <c r="H22" s="1"/>
      <c r="I22" s="1"/>
      <c r="J22" s="1"/>
      <c r="K22" s="1"/>
      <c r="L22" s="5"/>
    </row>
    <row r="23" spans="2:12" ht="15">
      <c r="B23" t="s">
        <v>33</v>
      </c>
      <c r="C23" s="1">
        <v>1674.75</v>
      </c>
      <c r="D23" s="1">
        <v>40598.52</v>
      </c>
      <c r="E23" s="1">
        <v>2826.52</v>
      </c>
      <c r="F23" s="1">
        <v>1437.2662564453126</v>
      </c>
      <c r="G23" s="1">
        <v>30835.269340036102</v>
      </c>
      <c r="H23" s="1">
        <v>2127.15945547187</v>
      </c>
      <c r="I23" s="1">
        <v>1707.759155577735</v>
      </c>
      <c r="J23" s="1">
        <v>28297.960299791084</v>
      </c>
      <c r="K23" s="1">
        <v>1754.5023085341259</v>
      </c>
      <c r="L23" s="5"/>
    </row>
    <row r="24" spans="3:14" ht="15">
      <c r="C24" s="1"/>
      <c r="D24" s="1"/>
      <c r="E24" s="1"/>
      <c r="F24" s="1"/>
      <c r="G24" s="1"/>
      <c r="H24" s="1"/>
      <c r="I24" s="1"/>
      <c r="J24" s="1"/>
      <c r="K24" s="1"/>
      <c r="N24">
        <f>H14+0.429*(H14-K14)</f>
        <v>50076.47160738618</v>
      </c>
    </row>
    <row r="25" spans="2:12" ht="15">
      <c r="B25" t="s">
        <v>34</v>
      </c>
      <c r="C25" s="1">
        <v>725.14</v>
      </c>
      <c r="D25" s="8">
        <v>128954.56</v>
      </c>
      <c r="E25" s="8">
        <v>4661.88</v>
      </c>
      <c r="F25" s="8">
        <v>581.10625</v>
      </c>
      <c r="G25" s="8">
        <v>76257.911875</v>
      </c>
      <c r="H25" s="8">
        <v>2963.293125</v>
      </c>
      <c r="I25" s="8">
        <v>469.08</v>
      </c>
      <c r="J25" s="8">
        <v>35271.63</v>
      </c>
      <c r="K25" s="8">
        <v>1642.17</v>
      </c>
      <c r="L25" s="5"/>
    </row>
    <row r="26" spans="3:12" ht="15">
      <c r="C26" s="1"/>
      <c r="D26" s="8"/>
      <c r="E26" s="8"/>
      <c r="F26" s="8"/>
      <c r="G26" s="8"/>
      <c r="H26" s="8"/>
      <c r="I26" s="8"/>
      <c r="J26" s="8"/>
      <c r="K26" s="8"/>
      <c r="L26" s="5"/>
    </row>
    <row r="27" spans="2:12" ht="15">
      <c r="B27" t="s">
        <v>62</v>
      </c>
      <c r="C27" s="1"/>
      <c r="D27" s="8"/>
      <c r="E27" s="8"/>
      <c r="F27" s="8"/>
      <c r="G27" s="8"/>
      <c r="H27" s="8"/>
      <c r="I27" s="8"/>
      <c r="J27" s="8">
        <v>9157.71</v>
      </c>
      <c r="K27" s="8">
        <v>638.98</v>
      </c>
      <c r="L27" s="5"/>
    </row>
    <row r="28" spans="3:12" ht="15">
      <c r="C28" s="1"/>
      <c r="D28" s="1"/>
      <c r="E28" s="1"/>
      <c r="F28" s="1"/>
      <c r="G28" s="1"/>
      <c r="H28" s="1"/>
      <c r="I28" s="1"/>
      <c r="J28" s="1"/>
      <c r="K28" s="1"/>
      <c r="L28" s="5"/>
    </row>
    <row r="29" spans="2:12" ht="15">
      <c r="B29" t="s">
        <v>35</v>
      </c>
      <c r="C29" s="1">
        <f aca="true" t="shared" si="2" ref="C29:I29">SUM(C19:C27)</f>
        <v>426115.1982601393</v>
      </c>
      <c r="D29" s="1">
        <f t="shared" si="2"/>
        <v>271530.5696072044</v>
      </c>
      <c r="E29" s="1">
        <f t="shared" si="2"/>
        <v>48811.07149474134</v>
      </c>
      <c r="F29" s="1">
        <f t="shared" si="2"/>
        <v>64432.65836591393</v>
      </c>
      <c r="G29" s="1">
        <f t="shared" si="2"/>
        <v>159658.84440396575</v>
      </c>
      <c r="H29" s="1">
        <f t="shared" si="2"/>
        <v>51315.821588533596</v>
      </c>
      <c r="I29" s="1">
        <f t="shared" si="2"/>
        <v>67087.55141592708</v>
      </c>
      <c r="J29" s="1">
        <f>SUM(J19:J27)</f>
        <v>129687.68504873713</v>
      </c>
      <c r="K29" s="1">
        <f>SUM(K19:K27)</f>
        <v>54843.72928351593</v>
      </c>
      <c r="L29" s="5"/>
    </row>
    <row r="30" spans="4:11" ht="15">
      <c r="D30" s="1"/>
      <c r="E30" s="1"/>
      <c r="F30" s="1"/>
      <c r="G30" s="1"/>
      <c r="H30" s="1"/>
      <c r="I30" s="1"/>
      <c r="J30" s="1"/>
      <c r="K30" s="1"/>
    </row>
    <row r="31" spans="2:11" ht="15">
      <c r="B31" s="7"/>
      <c r="C31" s="7"/>
      <c r="D31" s="8"/>
      <c r="E31" s="8"/>
      <c r="F31" s="8"/>
      <c r="G31" s="1"/>
      <c r="H31" s="1"/>
      <c r="I31" s="1"/>
      <c r="J31" s="1"/>
      <c r="K31" s="1"/>
    </row>
    <row r="34" ht="15">
      <c r="C34" s="7"/>
    </row>
    <row r="36" spans="3:7" ht="15">
      <c r="C36" s="22"/>
      <c r="E36" s="1"/>
      <c r="G36" s="1"/>
    </row>
    <row r="37" spans="3:8" ht="15">
      <c r="C37" s="22"/>
      <c r="D37" s="1"/>
      <c r="E37" s="1"/>
      <c r="F37" s="1"/>
      <c r="G37" s="1"/>
      <c r="H37" s="1"/>
    </row>
    <row r="38" spans="3:8" ht="15">
      <c r="C38" s="22"/>
      <c r="D38" s="1"/>
      <c r="E38" s="1"/>
      <c r="F38" s="1"/>
      <c r="G38" s="1"/>
      <c r="H38" s="1"/>
    </row>
    <row r="39" spans="3:8" ht="15">
      <c r="C39" s="7"/>
      <c r="D39" s="5"/>
      <c r="E39" s="5"/>
      <c r="F39" s="25"/>
      <c r="G39" s="5"/>
      <c r="H39" s="5"/>
    </row>
    <row r="40" spans="4:8" ht="15">
      <c r="D40" s="1"/>
      <c r="E40" s="1"/>
      <c r="F40" s="8"/>
      <c r="G40" s="1"/>
      <c r="H40" s="1"/>
    </row>
    <row r="41" spans="3:8" ht="15">
      <c r="C41" s="6"/>
      <c r="D41" s="1"/>
      <c r="E41" s="1"/>
      <c r="F41" s="8"/>
      <c r="G41" s="1"/>
      <c r="H41" s="1"/>
    </row>
    <row r="42" spans="3:8" ht="15">
      <c r="C42" s="6"/>
      <c r="D42" s="1"/>
      <c r="E42" s="1"/>
      <c r="F42" s="1"/>
      <c r="G42" s="1"/>
      <c r="H42" s="1"/>
    </row>
    <row r="43" spans="3:8" ht="15">
      <c r="C43" s="6"/>
      <c r="D43" s="1"/>
      <c r="E43" s="1"/>
      <c r="F43" s="1"/>
      <c r="G43" s="1"/>
      <c r="H43" s="1"/>
    </row>
  </sheetData>
  <sheetProtection/>
  <printOptions/>
  <pageMargins left="0.2" right="0.2" top="0.75" bottom="0.75" header="0.3" footer="0.3"/>
  <pageSetup fitToHeight="1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15.57421875" style="0" customWidth="1"/>
    <col min="3" max="3" width="9.7109375" style="0" customWidth="1"/>
    <col min="4" max="4" width="10.7109375" style="0" customWidth="1"/>
    <col min="5" max="5" width="11.140625" style="0" customWidth="1"/>
    <col min="7" max="7" width="10.140625" style="0" customWidth="1"/>
    <col min="8" max="8" width="11.28125" style="0" customWidth="1"/>
    <col min="9" max="10" width="10.140625" style="0" customWidth="1"/>
    <col min="11" max="11" width="11.8515625" style="0" customWidth="1"/>
  </cols>
  <sheetData>
    <row r="4" spans="1:12" ht="15">
      <c r="A4" s="2" t="s">
        <v>28</v>
      </c>
      <c r="B4" s="2" t="s">
        <v>27</v>
      </c>
      <c r="C4" s="20" t="s">
        <v>65</v>
      </c>
      <c r="D4" s="20" t="s">
        <v>48</v>
      </c>
      <c r="E4" s="20" t="s">
        <v>68</v>
      </c>
      <c r="F4" s="20" t="s">
        <v>66</v>
      </c>
      <c r="G4" s="20" t="s">
        <v>26</v>
      </c>
      <c r="H4" s="20" t="s">
        <v>69</v>
      </c>
      <c r="I4" s="20" t="s">
        <v>67</v>
      </c>
      <c r="J4" s="20" t="s">
        <v>46</v>
      </c>
      <c r="K4" s="20" t="s">
        <v>70</v>
      </c>
      <c r="L4" s="7"/>
    </row>
    <row r="5" spans="1:12" ht="15">
      <c r="A5" s="2" t="s">
        <v>8</v>
      </c>
      <c r="B5" s="2" t="s">
        <v>0</v>
      </c>
      <c r="C5" s="7">
        <v>410496.07</v>
      </c>
      <c r="D5" s="1">
        <v>76177.21</v>
      </c>
      <c r="E5" s="1">
        <v>4937.151999999999</v>
      </c>
      <c r="F5" s="1">
        <v>48516.65833710085</v>
      </c>
      <c r="G5" s="8">
        <v>22713.26871280305</v>
      </c>
      <c r="H5" s="8">
        <v>3171.0833548145583</v>
      </c>
      <c r="I5" s="8">
        <v>50414.26204889265</v>
      </c>
      <c r="J5" s="1">
        <v>23702.264980121858</v>
      </c>
      <c r="K5" s="1">
        <v>3358.4693031776255</v>
      </c>
      <c r="L5" s="1"/>
    </row>
    <row r="6" spans="1:12" ht="15">
      <c r="A6" s="2" t="s">
        <v>8</v>
      </c>
      <c r="B6" s="2" t="s">
        <v>1</v>
      </c>
      <c r="C6" s="7">
        <v>2981.971000000001</v>
      </c>
      <c r="D6" s="1">
        <v>4607.672999999997</v>
      </c>
      <c r="E6" s="1">
        <v>699.5080479869994</v>
      </c>
      <c r="F6" s="1">
        <v>3180.661839999998</v>
      </c>
      <c r="G6" s="8">
        <v>5154.05337</v>
      </c>
      <c r="H6" s="8">
        <v>822.1631688417095</v>
      </c>
      <c r="I6" s="8">
        <v>3389.005160000001</v>
      </c>
      <c r="J6" s="1">
        <v>5720.641750000001</v>
      </c>
      <c r="K6" s="1">
        <v>929.5999639048897</v>
      </c>
      <c r="L6" s="1"/>
    </row>
    <row r="7" spans="3:11" ht="15">
      <c r="C7" s="7"/>
      <c r="D7" s="1"/>
      <c r="E7" s="1"/>
      <c r="F7" s="1"/>
      <c r="G7" s="1"/>
      <c r="H7" s="1"/>
      <c r="I7" s="1"/>
      <c r="J7" s="1"/>
      <c r="K7" s="1"/>
    </row>
    <row r="8" spans="2:12" ht="15">
      <c r="B8" s="2" t="s">
        <v>31</v>
      </c>
      <c r="C8" s="1">
        <f aca="true" t="shared" si="0" ref="C8:K8">C5+C6</f>
        <v>413478.041</v>
      </c>
      <c r="D8" s="1">
        <f t="shared" si="0"/>
        <v>80784.883</v>
      </c>
      <c r="E8" s="1">
        <f t="shared" si="0"/>
        <v>5636.6600479869985</v>
      </c>
      <c r="F8" s="1">
        <f t="shared" si="0"/>
        <v>51697.32017710085</v>
      </c>
      <c r="G8" s="1">
        <f t="shared" si="0"/>
        <v>27867.322082803046</v>
      </c>
      <c r="H8" s="1">
        <f t="shared" si="0"/>
        <v>3993.246523656268</v>
      </c>
      <c r="I8" s="1">
        <f t="shared" si="0"/>
        <v>53803.26720889265</v>
      </c>
      <c r="J8" s="1">
        <f t="shared" si="0"/>
        <v>29422.90673012186</v>
      </c>
      <c r="K8" s="1">
        <f t="shared" si="0"/>
        <v>4288.069267082516</v>
      </c>
      <c r="L8" s="5"/>
    </row>
    <row r="9" spans="4:11" ht="15">
      <c r="D9" s="1"/>
      <c r="E9" s="1"/>
      <c r="F9" s="1"/>
      <c r="G9" s="1"/>
      <c r="H9" s="1"/>
      <c r="I9" s="1"/>
      <c r="J9" s="1"/>
      <c r="K9" s="1"/>
    </row>
    <row r="10" spans="4:11" ht="15">
      <c r="D10" s="1"/>
      <c r="E10" s="1"/>
      <c r="F10" s="1"/>
      <c r="G10" s="1"/>
      <c r="H10" s="1"/>
      <c r="I10" s="1"/>
      <c r="J10" s="1"/>
      <c r="K10" s="1"/>
    </row>
    <row r="11" spans="4:11" ht="15">
      <c r="D11" s="1"/>
      <c r="E11" s="1"/>
      <c r="F11" s="1"/>
      <c r="G11" s="1"/>
      <c r="H11" s="1"/>
      <c r="I11" s="1"/>
      <c r="J11" s="1"/>
      <c r="K11" s="1"/>
    </row>
    <row r="12" spans="1:9" ht="15">
      <c r="A12" s="7" t="s">
        <v>0</v>
      </c>
      <c r="B12" s="5">
        <v>2008</v>
      </c>
      <c r="C12" s="5">
        <v>2014</v>
      </c>
      <c r="D12" s="5">
        <v>2017</v>
      </c>
      <c r="E12" s="5">
        <v>2020</v>
      </c>
      <c r="F12" s="5">
        <v>2024</v>
      </c>
      <c r="G12" s="5"/>
      <c r="H12" s="1"/>
      <c r="I12" s="1"/>
    </row>
    <row r="13" spans="1:9" ht="15">
      <c r="A13" s="7"/>
      <c r="B13" s="5"/>
      <c r="C13" s="5"/>
      <c r="D13" s="5"/>
      <c r="E13" s="5"/>
      <c r="F13" s="5"/>
      <c r="G13" s="5"/>
      <c r="H13" s="11" t="s">
        <v>49</v>
      </c>
      <c r="I13" s="1"/>
    </row>
    <row r="14" spans="1:9" ht="15">
      <c r="A14" s="6" t="s">
        <v>18</v>
      </c>
      <c r="B14" s="1">
        <v>410496.07</v>
      </c>
      <c r="C14" s="1">
        <f>B14+0.667*(D14-B14)</f>
        <v>169055.80242084627</v>
      </c>
      <c r="D14" s="1">
        <v>48516.65833710085</v>
      </c>
      <c r="E14" s="1">
        <f>D14+0.429*(F14-D14)</f>
        <v>49330.73032945953</v>
      </c>
      <c r="F14" s="1">
        <v>50414.26204889265</v>
      </c>
      <c r="G14" s="1"/>
      <c r="H14" s="1"/>
      <c r="I14" s="1"/>
    </row>
    <row r="15" spans="1:9" ht="15">
      <c r="A15" s="6" t="s">
        <v>25</v>
      </c>
      <c r="B15" s="1">
        <v>76177.21</v>
      </c>
      <c r="C15" s="1">
        <f>B15+0.667*(D15-B15)</f>
        <v>40516.76116143964</v>
      </c>
      <c r="D15" s="8">
        <v>22713.26871280305</v>
      </c>
      <c r="E15" s="1">
        <f>D15+0.429*(F15-D15)</f>
        <v>23137.548111482818</v>
      </c>
      <c r="F15" s="1">
        <v>23702.264980121858</v>
      </c>
      <c r="G15" s="1"/>
      <c r="H15" s="1"/>
      <c r="I15" s="1"/>
    </row>
    <row r="16" spans="1:9" ht="15">
      <c r="A16" s="6" t="s">
        <v>71</v>
      </c>
      <c r="B16" s="1">
        <v>4937.152</v>
      </c>
      <c r="C16" s="1">
        <f>B16+0.667*(D16-B16)</f>
        <v>3759.1842136613113</v>
      </c>
      <c r="D16" s="8">
        <v>3171.08335481456</v>
      </c>
      <c r="E16" s="1">
        <f>D16+0.429*(F16-D16)</f>
        <v>3251.471926662317</v>
      </c>
      <c r="F16" s="1">
        <v>3358.46930317763</v>
      </c>
      <c r="G16" s="1"/>
      <c r="H16" s="1"/>
      <c r="I16" s="1"/>
    </row>
    <row r="17" spans="2:11" ht="15">
      <c r="B17" s="1"/>
      <c r="C17" s="1"/>
      <c r="D17" s="8"/>
      <c r="E17" s="1"/>
      <c r="F17" s="1"/>
      <c r="G17" s="1"/>
      <c r="H17" t="s">
        <v>50</v>
      </c>
      <c r="I17" t="s">
        <v>53</v>
      </c>
      <c r="K17" t="s">
        <v>54</v>
      </c>
    </row>
    <row r="18" spans="2:11" ht="15">
      <c r="B18" s="1"/>
      <c r="C18" s="1"/>
      <c r="D18" s="8"/>
      <c r="E18" s="1"/>
      <c r="F18" s="1"/>
      <c r="G18" s="1"/>
      <c r="H18" t="s">
        <v>51</v>
      </c>
      <c r="K18" t="s">
        <v>55</v>
      </c>
    </row>
    <row r="19" spans="1:11" ht="15">
      <c r="A19" s="7" t="s">
        <v>36</v>
      </c>
      <c r="B19" s="5">
        <v>2008</v>
      </c>
      <c r="C19" s="5">
        <v>2014</v>
      </c>
      <c r="D19" s="25">
        <v>2017</v>
      </c>
      <c r="E19" s="5">
        <v>2020</v>
      </c>
      <c r="F19" s="5">
        <v>2024</v>
      </c>
      <c r="G19" s="5"/>
      <c r="H19" t="s">
        <v>52</v>
      </c>
      <c r="K19" t="s">
        <v>56</v>
      </c>
    </row>
    <row r="20" spans="2:11" ht="15">
      <c r="B20" s="1"/>
      <c r="C20" s="1"/>
      <c r="D20" s="8"/>
      <c r="E20" s="1"/>
      <c r="F20" s="1"/>
      <c r="G20" s="1"/>
      <c r="H20" t="s">
        <v>76</v>
      </c>
      <c r="K20" t="s">
        <v>78</v>
      </c>
    </row>
    <row r="21" spans="1:11" ht="15">
      <c r="A21" s="6" t="s">
        <v>18</v>
      </c>
      <c r="B21" s="1">
        <v>2981.971000000001</v>
      </c>
      <c r="C21" s="1">
        <f>B21+0.667*(D21-B21)</f>
        <v>3114.4977902799988</v>
      </c>
      <c r="D21" s="8">
        <v>3180.661839999998</v>
      </c>
      <c r="E21" s="1">
        <f>D21+0.429*(F21-D21)</f>
        <v>3270.041124279999</v>
      </c>
      <c r="F21" s="1">
        <v>3389.005160000001</v>
      </c>
      <c r="G21" s="1"/>
      <c r="H21" t="s">
        <v>75</v>
      </c>
      <c r="K21" t="s">
        <v>77</v>
      </c>
    </row>
    <row r="22" spans="1:9" ht="15">
      <c r="A22" s="6" t="s">
        <v>25</v>
      </c>
      <c r="B22" s="1">
        <v>4607.672999999997</v>
      </c>
      <c r="C22" s="1">
        <f>B22+0.667*(D22-B22)</f>
        <v>4972.108706789999</v>
      </c>
      <c r="D22" s="8">
        <v>5154.05337</v>
      </c>
      <c r="E22" s="1">
        <f>D22+0.429*(F22-D22)</f>
        <v>5397.11978502</v>
      </c>
      <c r="F22" s="1">
        <v>5720.641750000001</v>
      </c>
      <c r="G22" s="1"/>
      <c r="H22" s="1"/>
      <c r="I22" s="1"/>
    </row>
    <row r="23" spans="1:9" ht="15">
      <c r="A23" s="6" t="s">
        <v>71</v>
      </c>
      <c r="B23" s="1">
        <v>699.5080479869994</v>
      </c>
      <c r="C23" s="1">
        <f>B23+0.667*(D23-B23)</f>
        <v>781.319013597091</v>
      </c>
      <c r="D23" s="8">
        <v>822.1631688417095</v>
      </c>
      <c r="E23" s="1">
        <f>D23+0.429*(F23-D23)</f>
        <v>868.2535539238138</v>
      </c>
      <c r="F23" s="1">
        <v>929.5999639048897</v>
      </c>
      <c r="G23" s="1"/>
      <c r="H23" s="1"/>
      <c r="I23" s="1"/>
    </row>
    <row r="24" spans="2:9" ht="15">
      <c r="B24" s="1"/>
      <c r="C24" s="1"/>
      <c r="D24" s="8"/>
      <c r="E24" s="1"/>
      <c r="F24" s="1"/>
      <c r="G24" s="1"/>
      <c r="H24" s="1"/>
      <c r="I24" s="1"/>
    </row>
    <row r="25" spans="1:9" ht="15">
      <c r="A25" s="7" t="s">
        <v>37</v>
      </c>
      <c r="B25" s="5">
        <v>2008</v>
      </c>
      <c r="C25" s="5">
        <v>2014</v>
      </c>
      <c r="D25" s="25">
        <v>2017</v>
      </c>
      <c r="E25" s="5">
        <v>2020</v>
      </c>
      <c r="F25" s="5">
        <v>2024</v>
      </c>
      <c r="G25" s="5"/>
      <c r="H25" s="1"/>
      <c r="I25" s="1"/>
    </row>
    <row r="26" spans="2:9" ht="15">
      <c r="B26" s="1"/>
      <c r="C26" s="1"/>
      <c r="D26" s="8"/>
      <c r="E26" s="1"/>
      <c r="F26" s="1"/>
      <c r="G26" s="1"/>
      <c r="H26" s="1"/>
      <c r="I26" s="1"/>
    </row>
    <row r="27" spans="1:9" ht="15">
      <c r="A27" s="6" t="s">
        <v>18</v>
      </c>
      <c r="B27" s="1">
        <v>413478.041</v>
      </c>
      <c r="C27" s="1">
        <f>B27+0.667*(D27-B27)</f>
        <v>172170.30021112625</v>
      </c>
      <c r="D27" s="8">
        <v>51697.32017710085</v>
      </c>
      <c r="E27" s="1">
        <f>D27+0.429*(F27-D27)</f>
        <v>52600.77145373954</v>
      </c>
      <c r="F27" s="1">
        <v>53803.26720889265</v>
      </c>
      <c r="G27" s="1"/>
      <c r="H27" s="1"/>
      <c r="I27" s="1"/>
    </row>
    <row r="28" spans="1:9" ht="15">
      <c r="A28" s="6" t="s">
        <v>25</v>
      </c>
      <c r="B28" s="1">
        <v>80784.883</v>
      </c>
      <c r="C28" s="1">
        <f>B28+0.667*(D28-B28)</f>
        <v>45488.86986822963</v>
      </c>
      <c r="D28" s="1">
        <v>27867.322082803046</v>
      </c>
      <c r="E28" s="1">
        <f>D28+0.429*(F28-D28)</f>
        <v>28534.66789650282</v>
      </c>
      <c r="F28" s="1">
        <v>29422.90673012186</v>
      </c>
      <c r="G28" s="1"/>
      <c r="H28" s="1"/>
      <c r="I28" s="1"/>
    </row>
    <row r="29" spans="1:9" ht="15">
      <c r="A29" s="6" t="s">
        <v>71</v>
      </c>
      <c r="B29" s="1">
        <v>5636.6600479869985</v>
      </c>
      <c r="C29" s="1">
        <f>B29+0.667*(D29-B29)</f>
        <v>4540.503227258401</v>
      </c>
      <c r="D29" s="1">
        <v>3993.246523656268</v>
      </c>
      <c r="E29" s="1">
        <f>D29+0.429*(F29-D29)</f>
        <v>4119.7254805861285</v>
      </c>
      <c r="F29" s="1">
        <v>4288.069267082516</v>
      </c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4:10" ht="15">
      <c r="D31" s="1"/>
      <c r="E31" s="1"/>
      <c r="F31" s="1"/>
      <c r="G31" s="1"/>
      <c r="H31" s="1"/>
      <c r="I31" s="1"/>
      <c r="J31" s="1"/>
    </row>
    <row r="32" spans="4:11" ht="15">
      <c r="D32" s="1"/>
      <c r="E32" s="1"/>
      <c r="F32" s="1"/>
      <c r="G32" s="1"/>
      <c r="H32" s="1"/>
      <c r="I32" s="1"/>
      <c r="J32" s="1"/>
      <c r="K32" s="1"/>
    </row>
    <row r="33" ht="15">
      <c r="F33" s="11"/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3" max="3" width="11.421875" style="0" customWidth="1"/>
    <col min="4" max="4" width="10.7109375" style="0" customWidth="1"/>
    <col min="5" max="5" width="11.57421875" style="0" customWidth="1"/>
    <col min="6" max="6" width="10.7109375" style="0" customWidth="1"/>
    <col min="7" max="7" width="10.00390625" style="0" customWidth="1"/>
    <col min="8" max="8" width="11.421875" style="0" customWidth="1"/>
    <col min="10" max="10" width="9.8515625" style="0" customWidth="1"/>
    <col min="11" max="11" width="11.140625" style="0" customWidth="1"/>
  </cols>
  <sheetData>
    <row r="3" spans="1:11" ht="15">
      <c r="A3" s="2" t="s">
        <v>28</v>
      </c>
      <c r="B3" s="2" t="s">
        <v>27</v>
      </c>
      <c r="C3" s="20" t="s">
        <v>65</v>
      </c>
      <c r="D3" s="20" t="s">
        <v>48</v>
      </c>
      <c r="E3" s="20" t="s">
        <v>68</v>
      </c>
      <c r="F3" s="20" t="s">
        <v>66</v>
      </c>
      <c r="G3" s="20" t="s">
        <v>26</v>
      </c>
      <c r="H3" s="20" t="s">
        <v>69</v>
      </c>
      <c r="I3" s="20" t="s">
        <v>67</v>
      </c>
      <c r="J3" s="20" t="s">
        <v>46</v>
      </c>
      <c r="K3" s="20" t="s">
        <v>70</v>
      </c>
    </row>
    <row r="4" spans="1:11" ht="15">
      <c r="A4" s="2" t="s">
        <v>8</v>
      </c>
      <c r="B4" s="2" t="s">
        <v>2</v>
      </c>
      <c r="C4">
        <v>10202.973699781975</v>
      </c>
      <c r="D4" s="1">
        <v>20992.0292887733</v>
      </c>
      <c r="E4" s="1">
        <v>34921.156497143114</v>
      </c>
      <c r="F4">
        <v>10682.672122010443</v>
      </c>
      <c r="G4" s="1">
        <v>24497.763787695425</v>
      </c>
      <c r="H4" s="1">
        <v>41467.26753479421</v>
      </c>
      <c r="I4">
        <v>11073.15149109937</v>
      </c>
      <c r="J4" s="1">
        <v>27336.900700393056</v>
      </c>
      <c r="K4" s="1">
        <v>45755.15275828805</v>
      </c>
    </row>
    <row r="5" spans="2:11" ht="15">
      <c r="B5" t="s">
        <v>39</v>
      </c>
      <c r="C5">
        <v>34.293560357324175</v>
      </c>
      <c r="D5">
        <v>200.57731843114806</v>
      </c>
      <c r="E5">
        <v>764.8549496112365</v>
      </c>
      <c r="F5">
        <v>34.293560357324175</v>
      </c>
      <c r="G5">
        <v>200.57731843114806</v>
      </c>
      <c r="H5">
        <v>764.8549496112365</v>
      </c>
      <c r="I5">
        <v>34.293560357324175</v>
      </c>
      <c r="J5">
        <v>200.57731843114806</v>
      </c>
      <c r="K5">
        <v>764.8549496112365</v>
      </c>
    </row>
    <row r="7" spans="1:6" ht="15">
      <c r="A7" s="7" t="s">
        <v>38</v>
      </c>
      <c r="B7">
        <v>2008</v>
      </c>
      <c r="C7">
        <v>2014</v>
      </c>
      <c r="D7">
        <v>2017</v>
      </c>
      <c r="E7">
        <v>2020</v>
      </c>
      <c r="F7">
        <v>2024</v>
      </c>
    </row>
    <row r="9" spans="1:6" ht="15">
      <c r="A9" s="6" t="s">
        <v>18</v>
      </c>
      <c r="B9">
        <v>10202.973699781975</v>
      </c>
      <c r="C9" s="10">
        <f>B9+0.667*(D9-B9)</f>
        <v>10522.932547408363</v>
      </c>
      <c r="D9">
        <v>10682.672122010443</v>
      </c>
      <c r="E9" s="1">
        <f>D9+0.429*(F9-D9)</f>
        <v>10850.187771349592</v>
      </c>
      <c r="F9">
        <v>11073.15149109937</v>
      </c>
    </row>
    <row r="10" spans="1:6" ht="15">
      <c r="A10" s="6" t="s">
        <v>25</v>
      </c>
      <c r="B10" s="1">
        <v>20992.0292887733</v>
      </c>
      <c r="C10" s="10">
        <f>B10+0.667*(D10-B10)</f>
        <v>23330.354199554356</v>
      </c>
      <c r="D10" s="8">
        <v>24497.763787695425</v>
      </c>
      <c r="E10" s="1">
        <f>D10+0.429*(F10-D10)</f>
        <v>25715.75352324271</v>
      </c>
      <c r="F10" s="1">
        <v>27336.900700393056</v>
      </c>
    </row>
    <row r="11" spans="1:6" ht="15">
      <c r="A11" s="6" t="s">
        <v>71</v>
      </c>
      <c r="B11" s="1">
        <v>34921.156497143114</v>
      </c>
      <c r="C11" s="1">
        <f>B11+0.667*(D11-B11)</f>
        <v>39287.412559256394</v>
      </c>
      <c r="D11" s="8">
        <v>41467.26753479421</v>
      </c>
      <c r="E11" s="1">
        <f>D11+0.429*(F11-D11)</f>
        <v>43306.77029567307</v>
      </c>
      <c r="F11" s="1">
        <v>45755.15275828805</v>
      </c>
    </row>
    <row r="12" ht="15">
      <c r="D12" s="7"/>
    </row>
    <row r="13" spans="1:4" ht="15">
      <c r="A13" s="6" t="s">
        <v>39</v>
      </c>
      <c r="D13" s="7"/>
    </row>
    <row r="14" ht="15">
      <c r="D14" s="7"/>
    </row>
    <row r="15" spans="1:6" ht="15">
      <c r="A15" s="6" t="s">
        <v>18</v>
      </c>
      <c r="B15">
        <v>34.293560357324175</v>
      </c>
      <c r="C15" s="10">
        <f>B15+0.667*(D15-B15)</f>
        <v>34.293560357324175</v>
      </c>
      <c r="D15" s="7">
        <v>34.293560357324175</v>
      </c>
      <c r="E15" s="10">
        <f>D15+0.429*(F15-D15)</f>
        <v>34.293560357324175</v>
      </c>
      <c r="F15">
        <v>34.293560357324175</v>
      </c>
    </row>
    <row r="16" spans="1:6" ht="15">
      <c r="A16" s="6" t="s">
        <v>25</v>
      </c>
      <c r="B16" s="10">
        <v>200.57731843114806</v>
      </c>
      <c r="C16" s="10">
        <f>B16+0.667*(D16-B16)</f>
        <v>200.57731843114806</v>
      </c>
      <c r="D16" s="27">
        <v>200.57731843114806</v>
      </c>
      <c r="E16" s="10">
        <f>D16+0.429*(F16-D16)</f>
        <v>200.57731843114806</v>
      </c>
      <c r="F16" s="10">
        <v>200.57731843114806</v>
      </c>
    </row>
    <row r="17" spans="1:6" ht="15">
      <c r="A17" s="6" t="s">
        <v>71</v>
      </c>
      <c r="B17" s="10">
        <v>764.8549496112365</v>
      </c>
      <c r="C17" s="10">
        <f>B17+0.667*(D17-B17)</f>
        <v>764.8549496112365</v>
      </c>
      <c r="D17" s="27">
        <v>764.8549496112365</v>
      </c>
      <c r="E17" s="10">
        <f>D17+0.429*(F17-D17)</f>
        <v>764.8549496112365</v>
      </c>
      <c r="F17" s="10">
        <v>764.8549496112365</v>
      </c>
    </row>
    <row r="20" ht="15">
      <c r="A20" s="7" t="s">
        <v>40</v>
      </c>
    </row>
    <row r="22" spans="1:6" ht="15">
      <c r="A22" s="6" t="s">
        <v>18</v>
      </c>
      <c r="B22">
        <f aca="true" t="shared" si="0" ref="B22:F24">B15+B9</f>
        <v>10237.267260139299</v>
      </c>
      <c r="C22">
        <f t="shared" si="0"/>
        <v>10557.226107765688</v>
      </c>
      <c r="D22">
        <f t="shared" si="0"/>
        <v>10716.965682367767</v>
      </c>
      <c r="E22">
        <f t="shared" si="0"/>
        <v>10884.481331706917</v>
      </c>
      <c r="F22">
        <f t="shared" si="0"/>
        <v>11107.445051456694</v>
      </c>
    </row>
    <row r="23" spans="1:6" ht="15">
      <c r="A23" s="6" t="s">
        <v>25</v>
      </c>
      <c r="B23" s="1">
        <f t="shared" si="0"/>
        <v>21192.60660720445</v>
      </c>
      <c r="C23" s="1">
        <f t="shared" si="0"/>
        <v>23530.931517985504</v>
      </c>
      <c r="D23" s="1">
        <f t="shared" si="0"/>
        <v>24698.341106126572</v>
      </c>
      <c r="E23" s="1">
        <f t="shared" si="0"/>
        <v>25916.33084167386</v>
      </c>
      <c r="F23" s="1">
        <f t="shared" si="0"/>
        <v>27537.478018824204</v>
      </c>
    </row>
    <row r="24" spans="1:6" ht="15">
      <c r="A24" s="6" t="s">
        <v>71</v>
      </c>
      <c r="B24" s="1">
        <f t="shared" si="0"/>
        <v>35686.01144675435</v>
      </c>
      <c r="C24" s="1">
        <f t="shared" si="0"/>
        <v>40052.26750886763</v>
      </c>
      <c r="D24" s="1">
        <f t="shared" si="0"/>
        <v>42232.12248440545</v>
      </c>
      <c r="E24" s="1">
        <f t="shared" si="0"/>
        <v>44071.62524528431</v>
      </c>
      <c r="F24" s="1">
        <f t="shared" si="0"/>
        <v>46520.00770789929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6.7109375" style="0" customWidth="1"/>
  </cols>
  <sheetData>
    <row r="1" spans="1:15" ht="1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9"/>
      <c r="M1" s="9"/>
      <c r="N1" s="9"/>
      <c r="O1" s="9"/>
    </row>
    <row r="2" spans="1:15" ht="1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9"/>
      <c r="M2" s="9"/>
      <c r="N2" s="9"/>
      <c r="O2" s="9"/>
    </row>
    <row r="3" spans="1:15" ht="15">
      <c r="A3" s="13" t="s">
        <v>11</v>
      </c>
      <c r="B3" s="13" t="s">
        <v>12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2"/>
      <c r="K3" s="12"/>
      <c r="L3" s="9"/>
      <c r="M3" s="9"/>
      <c r="N3" s="9"/>
      <c r="O3" s="9"/>
    </row>
    <row r="4" spans="1:15" ht="15">
      <c r="A4" s="14" t="s">
        <v>7</v>
      </c>
      <c r="B4" s="14" t="s">
        <v>20</v>
      </c>
      <c r="C4" s="15">
        <v>7.487999999999992</v>
      </c>
      <c r="D4" s="15">
        <v>0.13852444444444448</v>
      </c>
      <c r="E4" s="15">
        <v>0.2910989473684209</v>
      </c>
      <c r="F4" s="15">
        <v>1.3439999999999988</v>
      </c>
      <c r="G4" s="15">
        <v>1.3439999999999988</v>
      </c>
      <c r="H4" s="15">
        <v>0.03371789473684211</v>
      </c>
      <c r="I4" s="15">
        <v>1.151999999999999</v>
      </c>
      <c r="J4" s="12"/>
      <c r="K4" s="12"/>
      <c r="L4" s="9"/>
      <c r="M4" s="9"/>
      <c r="N4" s="9"/>
      <c r="O4" s="9"/>
    </row>
    <row r="5" spans="1:15" ht="15">
      <c r="A5" s="14" t="s">
        <v>7</v>
      </c>
      <c r="B5" s="14" t="s">
        <v>21</v>
      </c>
      <c r="C5" s="15">
        <v>36.37502</v>
      </c>
      <c r="D5" s="15">
        <v>0.3291860000000001</v>
      </c>
      <c r="E5" s="15">
        <v>1.5699640000000008</v>
      </c>
      <c r="F5" s="15">
        <v>6.0984</v>
      </c>
      <c r="G5" s="15">
        <v>5.445</v>
      </c>
      <c r="H5" s="15">
        <v>0.4304739999999999</v>
      </c>
      <c r="I5" s="15">
        <v>2.95966</v>
      </c>
      <c r="J5" s="12"/>
      <c r="K5" s="12"/>
      <c r="L5" s="9"/>
      <c r="M5" s="9"/>
      <c r="N5" s="9"/>
      <c r="O5" s="9"/>
    </row>
    <row r="6" spans="1:15" ht="15">
      <c r="A6" s="14" t="s">
        <v>8</v>
      </c>
      <c r="B6" s="14" t="s">
        <v>20</v>
      </c>
      <c r="C6" s="15">
        <v>85.41000000000008</v>
      </c>
      <c r="D6" s="15">
        <v>1.580044444444446</v>
      </c>
      <c r="E6" s="15">
        <v>3.3203473684210434</v>
      </c>
      <c r="F6" s="15">
        <v>15.33</v>
      </c>
      <c r="G6" s="15">
        <v>15.33</v>
      </c>
      <c r="H6" s="15">
        <v>0.3845947368421053</v>
      </c>
      <c r="I6" s="15">
        <v>13.14</v>
      </c>
      <c r="J6" s="12"/>
      <c r="K6" s="12"/>
      <c r="L6" s="9"/>
      <c r="M6" s="9"/>
      <c r="N6" s="9"/>
      <c r="O6" s="9"/>
    </row>
    <row r="7" spans="1:15" ht="15">
      <c r="A7" s="14" t="s">
        <v>8</v>
      </c>
      <c r="B7" s="14" t="s">
        <v>22</v>
      </c>
      <c r="C7" s="15">
        <v>37.0505305</v>
      </c>
      <c r="D7" s="15">
        <v>0.32706823499999993</v>
      </c>
      <c r="E7" s="15">
        <v>1.55986389</v>
      </c>
      <c r="F7" s="15">
        <v>6.042483500000001</v>
      </c>
      <c r="G7" s="15">
        <v>5.203847</v>
      </c>
      <c r="H7" s="15">
        <v>0.427704615</v>
      </c>
      <c r="I7" s="15">
        <v>2.99113685</v>
      </c>
      <c r="J7" s="12"/>
      <c r="K7" s="12"/>
      <c r="L7" s="9"/>
      <c r="M7" s="9"/>
      <c r="N7" s="9"/>
      <c r="O7" s="9"/>
    </row>
    <row r="8" spans="1:15" ht="15">
      <c r="A8" s="14" t="s">
        <v>8</v>
      </c>
      <c r="B8" s="14" t="s">
        <v>21</v>
      </c>
      <c r="C8" s="15">
        <v>1267.8261480000003</v>
      </c>
      <c r="D8" s="15">
        <v>11.434730509090908</v>
      </c>
      <c r="E8" s="15">
        <v>54.53486858181825</v>
      </c>
      <c r="F8" s="15">
        <v>211.95488719999975</v>
      </c>
      <c r="G8" s="15">
        <v>189.21623920000002</v>
      </c>
      <c r="H8" s="15">
        <v>14.953109127272707</v>
      </c>
      <c r="I8" s="15">
        <v>102.8643032000001</v>
      </c>
      <c r="J8" s="12"/>
      <c r="K8" s="12"/>
      <c r="L8" s="9"/>
      <c r="M8" s="9"/>
      <c r="N8" s="9"/>
      <c r="O8" s="9"/>
    </row>
    <row r="9" spans="1:15" ht="15">
      <c r="A9" s="14" t="s">
        <v>9</v>
      </c>
      <c r="B9" s="14" t="s">
        <v>23</v>
      </c>
      <c r="C9" s="15">
        <v>1187.6475</v>
      </c>
      <c r="D9" s="16"/>
      <c r="E9" s="15">
        <v>35.1375</v>
      </c>
      <c r="F9" s="15">
        <v>119.4675</v>
      </c>
      <c r="G9" s="15">
        <v>119.4675</v>
      </c>
      <c r="H9" s="16"/>
      <c r="I9" s="15">
        <v>81.51899999999979</v>
      </c>
      <c r="J9" s="12"/>
      <c r="K9" s="12"/>
      <c r="L9" s="9"/>
      <c r="M9" s="9"/>
      <c r="N9" s="9"/>
      <c r="O9" s="9"/>
    </row>
    <row r="10" spans="1:15" ht="15">
      <c r="A10" s="14" t="s">
        <v>9</v>
      </c>
      <c r="B10" s="14" t="s">
        <v>20</v>
      </c>
      <c r="C10" s="15">
        <v>50.251499999999915</v>
      </c>
      <c r="D10" s="15">
        <v>0.9296288888888876</v>
      </c>
      <c r="E10" s="15">
        <v>1.9535468421052633</v>
      </c>
      <c r="F10" s="15">
        <v>9.019500000000033</v>
      </c>
      <c r="G10" s="15">
        <v>9.019500000000033</v>
      </c>
      <c r="H10" s="15">
        <v>0.22627868421052655</v>
      </c>
      <c r="I10" s="15">
        <v>7.7309999999999865</v>
      </c>
      <c r="J10" s="12"/>
      <c r="K10" s="12"/>
      <c r="L10" s="9"/>
      <c r="M10" s="9"/>
      <c r="N10" s="9"/>
      <c r="O10" s="9"/>
    </row>
    <row r="11" spans="1:15" ht="15">
      <c r="A11" s="14" t="s">
        <v>9</v>
      </c>
      <c r="B11" s="14" t="s">
        <v>21</v>
      </c>
      <c r="C11" s="15">
        <v>2390.5084900000024</v>
      </c>
      <c r="D11" s="15">
        <v>20.939963909090856</v>
      </c>
      <c r="E11" s="15">
        <v>99.86752018181828</v>
      </c>
      <c r="F11" s="15">
        <v>390.04541100000046</v>
      </c>
      <c r="G11" s="15">
        <v>347.7331709999996</v>
      </c>
      <c r="H11" s="15">
        <v>27.38302972727267</v>
      </c>
      <c r="I11" s="15">
        <v>189.27611599999975</v>
      </c>
      <c r="J11" s="12"/>
      <c r="K11" s="12"/>
      <c r="L11" s="9"/>
      <c r="M11" s="9"/>
      <c r="N11" s="9"/>
      <c r="O11" s="9"/>
    </row>
    <row r="12" spans="1:15" ht="15">
      <c r="A12" s="14" t="s">
        <v>10</v>
      </c>
      <c r="B12" s="14" t="s">
        <v>23</v>
      </c>
      <c r="C12" s="15">
        <v>784.5825</v>
      </c>
      <c r="D12" s="16"/>
      <c r="E12" s="15">
        <v>23.2125</v>
      </c>
      <c r="F12" s="15">
        <v>78.9225000000001</v>
      </c>
      <c r="G12" s="15">
        <v>78.9225000000001</v>
      </c>
      <c r="H12" s="16"/>
      <c r="I12" s="15">
        <v>53.85300000000006</v>
      </c>
      <c r="J12" s="12"/>
      <c r="K12" s="12"/>
      <c r="L12" s="9"/>
      <c r="M12" s="9"/>
      <c r="N12" s="9"/>
      <c r="O12" s="9"/>
    </row>
    <row r="13" spans="1:15" ht="15">
      <c r="A13" s="14" t="s">
        <v>10</v>
      </c>
      <c r="B13" s="14" t="s">
        <v>20</v>
      </c>
      <c r="C13" s="15">
        <v>36.97200000000004</v>
      </c>
      <c r="D13" s="15">
        <v>0.6839644444444448</v>
      </c>
      <c r="E13" s="15">
        <v>1.4373010526315795</v>
      </c>
      <c r="F13" s="15">
        <v>6.635999999999995</v>
      </c>
      <c r="G13" s="15">
        <v>6.635999999999995</v>
      </c>
      <c r="H13" s="15">
        <v>0.16648210526315763</v>
      </c>
      <c r="I13" s="15">
        <v>5.687999999999993</v>
      </c>
      <c r="J13" s="12"/>
      <c r="K13" s="12"/>
      <c r="L13" s="9"/>
      <c r="M13" s="9"/>
      <c r="N13" s="9"/>
      <c r="O13" s="9"/>
    </row>
    <row r="14" spans="1:15" ht="15">
      <c r="A14" s="14" t="s">
        <v>10</v>
      </c>
      <c r="B14" s="14" t="s">
        <v>22</v>
      </c>
      <c r="C14" s="15">
        <v>20.29247515</v>
      </c>
      <c r="D14" s="15">
        <v>0.17770798499999998</v>
      </c>
      <c r="E14" s="15">
        <v>0.8475303900000001</v>
      </c>
      <c r="F14" s="15">
        <v>3.285578</v>
      </c>
      <c r="G14" s="15">
        <v>2.8279235000000007</v>
      </c>
      <c r="H14" s="15">
        <v>0.23238736499999998</v>
      </c>
      <c r="I14" s="15">
        <v>1.6165563500000002</v>
      </c>
      <c r="J14" s="12"/>
      <c r="K14" s="12"/>
      <c r="L14" s="9"/>
      <c r="M14" s="9"/>
      <c r="N14" s="9"/>
      <c r="O14" s="9"/>
    </row>
    <row r="15" spans="1:15" ht="15">
      <c r="A15" s="14" t="s">
        <v>10</v>
      </c>
      <c r="B15" s="14" t="s">
        <v>21</v>
      </c>
      <c r="C15" s="15">
        <v>835.9831872500005</v>
      </c>
      <c r="D15" s="15">
        <v>6.265790552272731</v>
      </c>
      <c r="E15" s="15">
        <v>29.88300109545454</v>
      </c>
      <c r="F15" s="15">
        <v>120.04675252500002</v>
      </c>
      <c r="G15" s="15">
        <v>106.20713152500008</v>
      </c>
      <c r="H15" s="15">
        <v>8.193726106818183</v>
      </c>
      <c r="I15" s="15">
        <v>58.22381139999998</v>
      </c>
      <c r="J15" s="12"/>
      <c r="K15" s="12"/>
      <c r="L15" s="9"/>
      <c r="M15" s="9"/>
      <c r="N15" s="9"/>
      <c r="O15" s="9"/>
    </row>
    <row r="16" spans="1:15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9"/>
      <c r="M16" s="9"/>
      <c r="N16" s="9"/>
      <c r="O16" s="9"/>
    </row>
    <row r="17" spans="1:15" ht="15">
      <c r="A17" s="17" t="s">
        <v>11</v>
      </c>
      <c r="B17" s="12"/>
      <c r="C17" s="17" t="s">
        <v>13</v>
      </c>
      <c r="D17" s="17" t="s">
        <v>14</v>
      </c>
      <c r="E17" s="17" t="s">
        <v>15</v>
      </c>
      <c r="F17" s="17" t="s">
        <v>16</v>
      </c>
      <c r="G17" s="17" t="s">
        <v>17</v>
      </c>
      <c r="H17" s="17" t="s">
        <v>18</v>
      </c>
      <c r="I17" s="17" t="s">
        <v>19</v>
      </c>
      <c r="J17" s="12"/>
      <c r="K17" s="12"/>
      <c r="L17" s="9"/>
      <c r="M17" s="9"/>
      <c r="N17" s="9"/>
      <c r="O17" s="9"/>
    </row>
    <row r="18" spans="1:15" ht="15">
      <c r="A18" s="18" t="s">
        <v>7</v>
      </c>
      <c r="B18" s="12" t="s">
        <v>3</v>
      </c>
      <c r="C18" s="19">
        <v>43.86301999999999</v>
      </c>
      <c r="D18" s="19">
        <v>0.46771044444444454</v>
      </c>
      <c r="E18" s="19">
        <v>1.8610629473684217</v>
      </c>
      <c r="F18" s="19">
        <v>7.442399999999998</v>
      </c>
      <c r="G18" s="19">
        <v>6.788999999999999</v>
      </c>
      <c r="H18" s="19">
        <v>0.464191894736842</v>
      </c>
      <c r="I18" s="19">
        <v>4.111659999999999</v>
      </c>
      <c r="J18" s="12"/>
      <c r="K18" s="12"/>
      <c r="L18" s="9"/>
      <c r="M18" s="9"/>
      <c r="N18" s="9"/>
      <c r="O18" s="9"/>
    </row>
    <row r="19" spans="1:15" ht="15">
      <c r="A19" s="18" t="s">
        <v>8</v>
      </c>
      <c r="B19" s="12" t="s">
        <v>3</v>
      </c>
      <c r="C19" s="19">
        <v>1390.2866785000003</v>
      </c>
      <c r="D19" s="19">
        <v>13.341843188535353</v>
      </c>
      <c r="E19" s="19">
        <v>59.415079840239294</v>
      </c>
      <c r="F19" s="19">
        <v>233.32737069999973</v>
      </c>
      <c r="G19" s="19">
        <v>209.7500862</v>
      </c>
      <c r="H19" s="19">
        <v>15.765408479114813</v>
      </c>
      <c r="I19" s="19">
        <v>118.99544005000008</v>
      </c>
      <c r="J19" s="12"/>
      <c r="K19" s="12"/>
      <c r="L19" s="9"/>
      <c r="M19" s="9"/>
      <c r="N19" s="9"/>
      <c r="O19" s="9"/>
    </row>
    <row r="20" spans="1:15" ht="15">
      <c r="A20" s="18" t="s">
        <v>9</v>
      </c>
      <c r="B20" s="12" t="s">
        <v>3</v>
      </c>
      <c r="C20" s="19">
        <v>3628.4074900000014</v>
      </c>
      <c r="D20" s="19">
        <v>21.869592797979745</v>
      </c>
      <c r="E20" s="19">
        <v>136.9585670239235</v>
      </c>
      <c r="F20" s="19">
        <v>518.5324110000005</v>
      </c>
      <c r="G20" s="19">
        <v>476.2201709999996</v>
      </c>
      <c r="H20" s="19">
        <v>27.609308411483198</v>
      </c>
      <c r="I20" s="19">
        <v>278.52611599999955</v>
      </c>
      <c r="J20" s="12"/>
      <c r="K20" s="12"/>
      <c r="L20" s="9"/>
      <c r="M20" s="9"/>
      <c r="N20" s="9"/>
      <c r="O20" s="9"/>
    </row>
    <row r="21" spans="1:15" ht="15">
      <c r="A21" s="18" t="s">
        <v>10</v>
      </c>
      <c r="B21" s="12" t="s">
        <v>3</v>
      </c>
      <c r="C21" s="19">
        <v>1677.8301624000005</v>
      </c>
      <c r="D21" s="19">
        <v>7.1274629817171755</v>
      </c>
      <c r="E21" s="19">
        <v>55.38033253808614</v>
      </c>
      <c r="F21" s="19">
        <v>208.89083052500013</v>
      </c>
      <c r="G21" s="19">
        <v>194.59355502500017</v>
      </c>
      <c r="H21" s="19">
        <v>8.59259557708134</v>
      </c>
      <c r="I21" s="19">
        <v>119.38136775000004</v>
      </c>
      <c r="J21" s="12"/>
      <c r="K21" s="12"/>
      <c r="L21" s="9"/>
      <c r="M21" s="9"/>
      <c r="N21" s="9"/>
      <c r="O21" s="9"/>
    </row>
    <row r="22" spans="1:15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9"/>
      <c r="M22" s="9"/>
      <c r="N22" s="9"/>
      <c r="O22" s="9"/>
    </row>
    <row r="23" spans="1:15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9"/>
      <c r="M23" s="9"/>
      <c r="N23" s="9"/>
      <c r="O23" s="9"/>
    </row>
    <row r="24" spans="1:1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5"/>
  <sheetViews>
    <sheetView zoomScalePageLayoutView="0" workbookViewId="0" topLeftCell="A7">
      <selection activeCell="A7" sqref="A7"/>
    </sheetView>
  </sheetViews>
  <sheetFormatPr defaultColWidth="9.140625" defaultRowHeight="15"/>
  <cols>
    <col min="2" max="2" width="17.57421875" style="0" customWidth="1"/>
    <col min="3" max="3" width="9.421875" style="0" customWidth="1"/>
    <col min="4" max="4" width="11.57421875" style="0" customWidth="1"/>
    <col min="5" max="5" width="11.421875" style="0" customWidth="1"/>
    <col min="6" max="6" width="9.8515625" style="0" customWidth="1"/>
    <col min="7" max="7" width="10.7109375" style="0" customWidth="1"/>
    <col min="8" max="8" width="11.421875" style="0" customWidth="1"/>
    <col min="9" max="9" width="10.140625" style="0" customWidth="1"/>
    <col min="10" max="10" width="11.140625" style="0" customWidth="1"/>
    <col min="11" max="11" width="11.421875" style="0" customWidth="1"/>
  </cols>
  <sheetData>
    <row r="3" spans="1:11" ht="15">
      <c r="A3" s="2" t="s">
        <v>28</v>
      </c>
      <c r="B3" s="2" t="s">
        <v>27</v>
      </c>
      <c r="C3" s="20" t="s">
        <v>65</v>
      </c>
      <c r="D3" s="20" t="s">
        <v>48</v>
      </c>
      <c r="E3" s="20" t="s">
        <v>68</v>
      </c>
      <c r="F3" s="20" t="s">
        <v>66</v>
      </c>
      <c r="G3" s="20" t="s">
        <v>26</v>
      </c>
      <c r="H3" s="20" t="s">
        <v>69</v>
      </c>
      <c r="I3" s="20" t="s">
        <v>67</v>
      </c>
      <c r="J3" s="20" t="s">
        <v>46</v>
      </c>
      <c r="K3" s="20" t="s">
        <v>70</v>
      </c>
    </row>
    <row r="4" spans="1:11" ht="15">
      <c r="A4" s="2" t="s">
        <v>8</v>
      </c>
      <c r="B4" s="2" t="s">
        <v>4</v>
      </c>
      <c r="C4" s="7">
        <v>473.8</v>
      </c>
      <c r="D4" s="1">
        <v>24615.63</v>
      </c>
      <c r="E4" s="1">
        <v>2350.72</v>
      </c>
      <c r="F4" s="1">
        <v>34.21098636799527</v>
      </c>
      <c r="G4" s="8">
        <v>14240.293298540151</v>
      </c>
      <c r="H4" s="8">
        <v>1686.942254357077</v>
      </c>
      <c r="I4" s="8">
        <v>36.85024631452281</v>
      </c>
      <c r="J4" s="1">
        <v>10252.077371932628</v>
      </c>
      <c r="K4" s="1">
        <v>1288.2109487626274</v>
      </c>
    </row>
    <row r="5" spans="1:11" ht="15">
      <c r="A5" s="2" t="s">
        <v>8</v>
      </c>
      <c r="B5" s="2" t="s">
        <v>29</v>
      </c>
      <c r="C5" s="28">
        <v>58.877532210468395</v>
      </c>
      <c r="D5" s="28">
        <v>5793.640857384808</v>
      </c>
      <c r="E5" s="28">
        <v>182.67701795332528</v>
      </c>
      <c r="F5" s="28">
        <v>2.5099833098175655</v>
      </c>
      <c r="G5" s="28">
        <v>4037.4811098943364</v>
      </c>
      <c r="H5" s="28">
        <v>92.93905267666835</v>
      </c>
      <c r="I5" s="28">
        <v>2.6115661865492954</v>
      </c>
      <c r="J5" s="28">
        <v>3071.747204410012</v>
      </c>
      <c r="K5" s="28">
        <v>62.620841549995795</v>
      </c>
    </row>
    <row r="6" spans="1:11" ht="15">
      <c r="A6" s="2" t="s">
        <v>8</v>
      </c>
      <c r="B6" s="2" t="s">
        <v>30</v>
      </c>
      <c r="C6" s="7">
        <v>1142.0656581915423</v>
      </c>
      <c r="D6" s="1">
        <v>10189.249245573297</v>
      </c>
      <c r="E6" s="1">
        <v>293.1156151669231</v>
      </c>
      <c r="F6" s="1">
        <v>1400.5452867674996</v>
      </c>
      <c r="G6" s="8">
        <v>12557.494931601615</v>
      </c>
      <c r="H6" s="8">
        <v>347.2781484381248</v>
      </c>
      <c r="I6" s="8">
        <v>1668.297343076663</v>
      </c>
      <c r="J6" s="1">
        <v>14974.135723448446</v>
      </c>
      <c r="K6" s="1">
        <v>403.67051822150273</v>
      </c>
    </row>
    <row r="7" spans="4:14" ht="15"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1" ht="15">
      <c r="B8" t="s">
        <v>33</v>
      </c>
      <c r="C8">
        <f>SUM(C4:C7)</f>
        <v>1674.7431904020107</v>
      </c>
      <c r="D8">
        <f aca="true" t="shared" si="0" ref="D8:K8">SUM(D4:D7)</f>
        <v>40598.52010295811</v>
      </c>
      <c r="E8">
        <f t="shared" si="0"/>
        <v>2826.512633120248</v>
      </c>
      <c r="F8">
        <f t="shared" si="0"/>
        <v>1437.2662564453126</v>
      </c>
      <c r="G8">
        <f t="shared" si="0"/>
        <v>30835.269340036102</v>
      </c>
      <c r="H8">
        <f t="shared" si="0"/>
        <v>2127.15945547187</v>
      </c>
      <c r="I8">
        <f t="shared" si="0"/>
        <v>1707.759155577735</v>
      </c>
      <c r="J8">
        <f t="shared" si="0"/>
        <v>28297.960299791084</v>
      </c>
      <c r="K8">
        <f t="shared" si="0"/>
        <v>1754.5023085341259</v>
      </c>
    </row>
    <row r="11" spans="1:6" ht="15">
      <c r="A11" s="7" t="s">
        <v>41</v>
      </c>
      <c r="B11">
        <v>2008</v>
      </c>
      <c r="C11">
        <v>2014</v>
      </c>
      <c r="D11">
        <v>2017</v>
      </c>
      <c r="E11">
        <v>2020</v>
      </c>
      <c r="F11">
        <v>2024</v>
      </c>
    </row>
    <row r="13" spans="1:6" ht="15">
      <c r="A13" s="22" t="s">
        <v>18</v>
      </c>
      <c r="B13">
        <v>1674.75</v>
      </c>
      <c r="C13" s="1">
        <f>B13+0.667*(D13-B13)</f>
        <v>1516.3483430490235</v>
      </c>
      <c r="D13">
        <v>1437.2662564453126</v>
      </c>
      <c r="E13" s="1">
        <f>D13+0.429*(F13-D13)</f>
        <v>1553.307710173122</v>
      </c>
      <c r="F13">
        <v>1707.759155577735</v>
      </c>
    </row>
    <row r="14" spans="1:9" ht="15">
      <c r="A14" s="22" t="s">
        <v>25</v>
      </c>
      <c r="B14" s="1">
        <v>40598.52</v>
      </c>
      <c r="C14" s="1">
        <f>B14+0.667*(D14-B14)</f>
        <v>34086.43180980408</v>
      </c>
      <c r="D14" s="1">
        <v>30835.269340036102</v>
      </c>
      <c r="E14" s="1">
        <f>D14+0.429*(F14-D14)</f>
        <v>29746.763761770988</v>
      </c>
      <c r="F14" s="1">
        <v>28297.960299791084</v>
      </c>
      <c r="I14" s="1"/>
    </row>
    <row r="15" spans="1:9" ht="15">
      <c r="A15" s="22" t="s">
        <v>71</v>
      </c>
      <c r="B15" s="1">
        <v>2826.52</v>
      </c>
      <c r="C15" s="1">
        <f>B15+0.667*(D15-B15)</f>
        <v>2360.046516799737</v>
      </c>
      <c r="D15" s="1">
        <v>2127.15945547187</v>
      </c>
      <c r="E15" s="1">
        <f>D15+0.429*(F15-D15)</f>
        <v>1967.2895394355778</v>
      </c>
      <c r="F15" s="1">
        <v>1754.5023085341259</v>
      </c>
      <c r="I15" s="1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5.28125" style="0" customWidth="1"/>
    <col min="3" max="3" width="10.28125" style="0" customWidth="1"/>
    <col min="4" max="4" width="9.7109375" style="0" customWidth="1"/>
    <col min="5" max="5" width="11.421875" style="0" customWidth="1"/>
    <col min="7" max="7" width="9.7109375" style="0" customWidth="1"/>
    <col min="8" max="8" width="11.57421875" style="0" customWidth="1"/>
    <col min="9" max="9" width="9.8515625" style="0" customWidth="1"/>
    <col min="10" max="10" width="9.7109375" style="0" customWidth="1"/>
    <col min="11" max="11" width="11.57421875" style="0" customWidth="1"/>
  </cols>
  <sheetData>
    <row r="1" spans="1:13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7"/>
    </row>
    <row r="3" spans="1:13" ht="15">
      <c r="A3" s="20" t="s">
        <v>28</v>
      </c>
      <c r="B3" s="20" t="s">
        <v>27</v>
      </c>
      <c r="C3" s="20" t="s">
        <v>65</v>
      </c>
      <c r="D3" s="20" t="s">
        <v>48</v>
      </c>
      <c r="E3" s="20" t="s">
        <v>68</v>
      </c>
      <c r="F3" s="20" t="s">
        <v>66</v>
      </c>
      <c r="G3" s="20" t="s">
        <v>26</v>
      </c>
      <c r="H3" s="20" t="s">
        <v>69</v>
      </c>
      <c r="I3" s="20" t="s">
        <v>67</v>
      </c>
      <c r="J3" s="20" t="s">
        <v>46</v>
      </c>
      <c r="K3" s="20" t="s">
        <v>70</v>
      </c>
      <c r="L3" s="20"/>
      <c r="M3" s="7"/>
    </row>
    <row r="4" spans="1:13" ht="15">
      <c r="A4" s="20" t="s">
        <v>8</v>
      </c>
      <c r="B4" s="20" t="s">
        <v>5</v>
      </c>
      <c r="C4" s="20">
        <v>725.14</v>
      </c>
      <c r="D4" s="21">
        <v>128954.56</v>
      </c>
      <c r="E4" s="21">
        <v>4661.88</v>
      </c>
      <c r="F4">
        <f>C4+(0.5625)*(I4-C4)</f>
        <v>581.10625</v>
      </c>
      <c r="G4">
        <f>D4+(0.5625)*(J4-D4)</f>
        <v>76257.911875</v>
      </c>
      <c r="H4">
        <f>E4+(0.5625)*(K4-E4)</f>
        <v>2963.293125</v>
      </c>
      <c r="I4" s="21">
        <v>469.08</v>
      </c>
      <c r="J4" s="21">
        <v>35271.63</v>
      </c>
      <c r="K4" s="21">
        <v>1642.17</v>
      </c>
      <c r="L4" s="20"/>
      <c r="M4" s="7"/>
    </row>
    <row r="5" spans="1:13" ht="15">
      <c r="A5" s="20"/>
      <c r="B5" s="20"/>
      <c r="C5" s="20"/>
      <c r="D5" s="20"/>
      <c r="E5" s="20"/>
      <c r="F5" s="1"/>
      <c r="G5" s="20"/>
      <c r="H5" s="20"/>
      <c r="I5" s="20"/>
      <c r="J5" s="20"/>
      <c r="K5" s="20"/>
      <c r="L5" s="20"/>
      <c r="M5" s="7"/>
    </row>
    <row r="6" spans="1:13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7"/>
    </row>
    <row r="7" spans="1:13" ht="15">
      <c r="A7" s="20" t="s">
        <v>34</v>
      </c>
      <c r="B7" s="20">
        <v>2008</v>
      </c>
      <c r="C7" s="20">
        <v>2014</v>
      </c>
      <c r="D7" s="20">
        <v>2017</v>
      </c>
      <c r="E7" s="20">
        <v>2020</v>
      </c>
      <c r="F7" s="20">
        <v>2024</v>
      </c>
      <c r="I7" s="20"/>
      <c r="J7" s="20"/>
      <c r="K7" s="20"/>
      <c r="L7" s="20"/>
      <c r="M7" s="7"/>
    </row>
    <row r="8" spans="1:13" ht="15">
      <c r="A8" s="20"/>
      <c r="B8" s="20"/>
      <c r="C8" s="20"/>
      <c r="D8" s="20"/>
      <c r="E8" s="20"/>
      <c r="F8" s="20"/>
      <c r="I8" s="20"/>
      <c r="J8" s="20"/>
      <c r="K8" s="20"/>
      <c r="L8" s="20"/>
      <c r="M8" s="7"/>
    </row>
    <row r="9" spans="1:13" ht="15">
      <c r="A9" s="22" t="s">
        <v>18</v>
      </c>
      <c r="B9" s="20">
        <v>725.14</v>
      </c>
      <c r="C9" s="21">
        <f>B9+(0.667)*(D9-B9)</f>
        <v>629.06948875</v>
      </c>
      <c r="D9" s="10">
        <v>581.10625</v>
      </c>
      <c r="E9" s="21">
        <f>D9+(0.429)*(F9-D9)</f>
        <v>533.04698875</v>
      </c>
      <c r="F9" s="21">
        <v>469.08</v>
      </c>
      <c r="I9" s="20"/>
      <c r="J9" s="20"/>
      <c r="K9" s="20"/>
      <c r="L9" s="20"/>
      <c r="M9" s="7"/>
    </row>
    <row r="10" spans="1:13" ht="15">
      <c r="A10" s="22" t="s">
        <v>25</v>
      </c>
      <c r="B10" s="21">
        <v>128954.56</v>
      </c>
      <c r="C10" s="21">
        <f>B10+(0.667)*(D10-B10)</f>
        <v>93805.895700625</v>
      </c>
      <c r="D10" s="1">
        <v>76257.911875</v>
      </c>
      <c r="E10" s="21">
        <f>D10+(0.429)*(F10-D10)</f>
        <v>58674.796950625</v>
      </c>
      <c r="F10" s="21">
        <v>35271.63</v>
      </c>
      <c r="I10" s="23"/>
      <c r="J10" s="20"/>
      <c r="K10" s="20"/>
      <c r="L10" s="20"/>
      <c r="M10" s="7"/>
    </row>
    <row r="11" spans="1:13" ht="15">
      <c r="A11" s="22" t="s">
        <v>71</v>
      </c>
      <c r="B11" s="21">
        <v>4661.88</v>
      </c>
      <c r="C11" s="21">
        <f>B11+(0.667)*(D11-B11)</f>
        <v>3528.922554375</v>
      </c>
      <c r="D11" s="21">
        <v>2963.293125</v>
      </c>
      <c r="E11" s="21">
        <f>D11+(0.429)*(F11-D11)</f>
        <v>2396.531304375</v>
      </c>
      <c r="F11" s="21">
        <v>1642.17</v>
      </c>
      <c r="I11" s="23"/>
      <c r="J11" s="20"/>
      <c r="K11" s="20"/>
      <c r="L11" s="20"/>
      <c r="M11" s="7"/>
    </row>
    <row r="12" spans="1:13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7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5" spans="1:11" ht="15">
      <c r="A15" s="11" t="s">
        <v>49</v>
      </c>
      <c r="G15" t="s">
        <v>59</v>
      </c>
      <c r="I15" t="s">
        <v>60</v>
      </c>
      <c r="K15" t="s">
        <v>61</v>
      </c>
    </row>
    <row r="16" spans="8:12" ht="15">
      <c r="H16" t="s">
        <v>58</v>
      </c>
      <c r="J16" t="s">
        <v>50</v>
      </c>
      <c r="L16" t="s">
        <v>54</v>
      </c>
    </row>
    <row r="17" spans="8:12" ht="15">
      <c r="H17" t="s">
        <v>51</v>
      </c>
      <c r="J17" t="s">
        <v>51</v>
      </c>
      <c r="L17" t="s">
        <v>55</v>
      </c>
    </row>
    <row r="18" spans="8:12" ht="15">
      <c r="H18" t="s">
        <v>56</v>
      </c>
      <c r="J18" t="s">
        <v>52</v>
      </c>
      <c r="L18" t="s">
        <v>56</v>
      </c>
    </row>
    <row r="19" spans="8:12" ht="15">
      <c r="H19" t="s">
        <v>72</v>
      </c>
      <c r="J19" t="s">
        <v>72</v>
      </c>
      <c r="L19" t="s">
        <v>72</v>
      </c>
    </row>
    <row r="20" spans="8:12" ht="15">
      <c r="H20" t="s">
        <v>73</v>
      </c>
      <c r="J20" t="s">
        <v>74</v>
      </c>
      <c r="L20" t="s">
        <v>73</v>
      </c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7">
      <selection activeCell="A7" sqref="A7"/>
    </sheetView>
  </sheetViews>
  <sheetFormatPr defaultColWidth="9.140625" defaultRowHeight="15"/>
  <cols>
    <col min="1" max="1" width="9.8515625" style="0" bestFit="1" customWidth="1"/>
    <col min="3" max="4" width="9.57421875" style="0" bestFit="1" customWidth="1"/>
    <col min="5" max="5" width="11.28125" style="0" customWidth="1"/>
    <col min="6" max="6" width="9.57421875" style="0" customWidth="1"/>
    <col min="7" max="7" width="10.28125" style="0" customWidth="1"/>
    <col min="8" max="8" width="11.7109375" style="0" customWidth="1"/>
    <col min="9" max="9" width="9.8515625" style="0" customWidth="1"/>
    <col min="10" max="10" width="10.140625" style="0" customWidth="1"/>
    <col min="11" max="11" width="11.28125" style="0" customWidth="1"/>
  </cols>
  <sheetData>
    <row r="1" spans="1:15" ht="15">
      <c r="A1" s="24">
        <v>40781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7" t="s">
        <v>28</v>
      </c>
      <c r="B3" s="7" t="s">
        <v>27</v>
      </c>
      <c r="C3" s="2" t="s">
        <v>65</v>
      </c>
      <c r="D3" s="2" t="s">
        <v>48</v>
      </c>
      <c r="E3" s="2" t="s">
        <v>68</v>
      </c>
      <c r="F3" s="2" t="s">
        <v>66</v>
      </c>
      <c r="G3" s="2" t="s">
        <v>26</v>
      </c>
      <c r="H3" s="2" t="s">
        <v>69</v>
      </c>
      <c r="I3" s="2" t="s">
        <v>67</v>
      </c>
      <c r="J3" s="2" t="s">
        <v>46</v>
      </c>
      <c r="K3" s="2" t="s">
        <v>70</v>
      </c>
      <c r="L3" s="7"/>
      <c r="M3" s="7"/>
      <c r="N3" s="7"/>
      <c r="O3" s="7"/>
    </row>
    <row r="4" spans="1:15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>
      <c r="A5" s="7"/>
      <c r="B5" s="7" t="s">
        <v>35</v>
      </c>
      <c r="C5" s="7">
        <v>426115.1914505414</v>
      </c>
      <c r="D5" s="7">
        <v>271530.5697101626</v>
      </c>
      <c r="E5" s="7">
        <v>48811.064127861595</v>
      </c>
      <c r="F5" s="7">
        <v>64432.658365913936</v>
      </c>
      <c r="G5" s="7">
        <v>159658.84440396572</v>
      </c>
      <c r="H5" s="7">
        <v>51315.821588533596</v>
      </c>
      <c r="I5" s="7">
        <v>67087.55141592708</v>
      </c>
      <c r="J5" s="7">
        <v>120529.97504873716</v>
      </c>
      <c r="K5" s="7">
        <v>54204.74928351593</v>
      </c>
      <c r="L5" s="7"/>
      <c r="M5" s="7"/>
      <c r="N5" s="7"/>
      <c r="O5" s="7"/>
    </row>
    <row r="6" spans="1:15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3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5" ht="15">
      <c r="A8" s="7"/>
      <c r="B8" s="7" t="s">
        <v>43</v>
      </c>
      <c r="C8" s="7">
        <v>2008</v>
      </c>
      <c r="D8" s="7">
        <v>2014</v>
      </c>
      <c r="E8" s="7">
        <v>2017</v>
      </c>
      <c r="F8" s="7">
        <v>2020</v>
      </c>
      <c r="G8" s="7">
        <v>2024</v>
      </c>
      <c r="H8" s="7"/>
      <c r="I8" s="7"/>
      <c r="J8" s="7"/>
      <c r="K8" s="7"/>
      <c r="L8" s="7"/>
      <c r="M8" s="7"/>
      <c r="N8" s="7"/>
      <c r="O8" s="7"/>
    </row>
    <row r="9" spans="1:15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7"/>
      <c r="B10" s="6" t="s">
        <v>18</v>
      </c>
      <c r="C10" s="8">
        <v>426115.1982601393</v>
      </c>
      <c r="D10" s="1">
        <f>C10+0.667*(E10-C10)</f>
        <v>184872.94415069095</v>
      </c>
      <c r="E10" s="8">
        <v>64432.65836591393</v>
      </c>
      <c r="F10" s="1">
        <f>E10+0.429*(G10-E10)</f>
        <v>65571.60748436957</v>
      </c>
      <c r="G10" s="8">
        <v>67087.55141592708</v>
      </c>
      <c r="H10" s="7"/>
      <c r="M10" s="7"/>
      <c r="N10" s="7"/>
      <c r="O10" s="7"/>
    </row>
    <row r="11" spans="1:15" ht="15">
      <c r="A11" s="7"/>
      <c r="B11" s="6" t="s">
        <v>25</v>
      </c>
      <c r="C11" s="8">
        <v>271530.5696072044</v>
      </c>
      <c r="D11" s="1">
        <f>C11+0.667*(E11-C11)</f>
        <v>196912.12889664422</v>
      </c>
      <c r="E11" s="1">
        <v>159658.84440396575</v>
      </c>
      <c r="F11" s="1">
        <f>E11+0.429*(G11-E11)</f>
        <v>142884.09955057266</v>
      </c>
      <c r="G11" s="1">
        <v>120556.87504873713</v>
      </c>
      <c r="H11" s="7"/>
      <c r="M11" s="7"/>
      <c r="N11" s="7"/>
      <c r="O11" s="7"/>
    </row>
    <row r="12" spans="1:15" ht="15">
      <c r="A12" s="7"/>
      <c r="B12" s="6" t="s">
        <v>71</v>
      </c>
      <c r="C12" s="8">
        <v>48811.07149474134</v>
      </c>
      <c r="D12" s="1">
        <f>C12+0.667*(E12-C12)</f>
        <v>50481.73980730078</v>
      </c>
      <c r="E12" s="1">
        <v>51315.821588533596</v>
      </c>
      <c r="F12" s="1">
        <f>E12+0.429*(G12-E12)</f>
        <v>52554.914169681004</v>
      </c>
      <c r="G12" s="1">
        <v>54204.1492835159</v>
      </c>
      <c r="H12" s="7"/>
      <c r="I12" s="7"/>
      <c r="J12" s="7"/>
      <c r="K12" s="7"/>
      <c r="L12" s="7"/>
      <c r="M12" s="7"/>
      <c r="N12" s="7"/>
      <c r="O12" s="7"/>
    </row>
    <row r="13" spans="1:15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26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26" t="s">
        <v>45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2012-05-08T21:09:17Z</cp:lastPrinted>
  <dcterms:created xsi:type="dcterms:W3CDTF">2006-09-16T00:00:00Z</dcterms:created>
  <dcterms:modified xsi:type="dcterms:W3CDTF">2015-07-01T19:27:14Z</dcterms:modified>
  <cp:category/>
  <cp:version/>
  <cp:contentType/>
  <cp:contentStatus/>
</cp:coreProperties>
</file>