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grodzinsky\Documents\2008 Second Maintenance Plan inc Appendices\A-9\"/>
    </mc:Choice>
  </mc:AlternateContent>
  <xr:revisionPtr revIDLastSave="0" documentId="13_ncr:1_{EBA3CF2B-3C9A-47AE-A876-929F173EE827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9" i="1" l="1"/>
  <c r="Q54" i="1"/>
  <c r="S54" i="1" s="1"/>
  <c r="P54" i="1"/>
  <c r="R54" i="1" s="1"/>
  <c r="Q53" i="1"/>
  <c r="S53" i="1" s="1"/>
  <c r="P53" i="1"/>
  <c r="R53" i="1" s="1"/>
  <c r="Q51" i="1"/>
  <c r="S51" i="1" s="1"/>
  <c r="P51" i="1"/>
  <c r="R51" i="1" s="1"/>
  <c r="Q50" i="1"/>
  <c r="S50" i="1" s="1"/>
  <c r="P50" i="1"/>
  <c r="R50" i="1" s="1"/>
  <c r="Q48" i="1"/>
  <c r="S48" i="1" s="1"/>
  <c r="P48" i="1"/>
  <c r="R48" i="1" s="1"/>
  <c r="Q45" i="1"/>
  <c r="S45" i="1" s="1"/>
  <c r="P45" i="1"/>
  <c r="R45" i="1" s="1"/>
  <c r="Q44" i="1"/>
  <c r="S44" i="1" s="1"/>
  <c r="P44" i="1"/>
  <c r="R44" i="1" s="1"/>
  <c r="Q42" i="1"/>
  <c r="S42" i="1" s="1"/>
  <c r="P42" i="1"/>
  <c r="R42" i="1" s="1"/>
  <c r="Q40" i="1"/>
  <c r="S40" i="1" s="1"/>
  <c r="P40" i="1"/>
  <c r="R40" i="1" s="1"/>
  <c r="Q39" i="1"/>
  <c r="S39" i="1" s="1"/>
  <c r="P39" i="1"/>
  <c r="R39" i="1" s="1"/>
  <c r="Q36" i="1"/>
  <c r="S36" i="1" s="1"/>
  <c r="P36" i="1"/>
  <c r="R36" i="1" s="1"/>
  <c r="Q35" i="1"/>
  <c r="S35" i="1" s="1"/>
  <c r="P35" i="1"/>
  <c r="R35" i="1" s="1"/>
  <c r="Q34" i="1"/>
  <c r="S34" i="1" s="1"/>
  <c r="P34" i="1"/>
  <c r="R34" i="1" s="1"/>
  <c r="Q33" i="1"/>
  <c r="S33" i="1" s="1"/>
  <c r="P33" i="1"/>
  <c r="R33" i="1" s="1"/>
  <c r="P3" i="1"/>
  <c r="Q20" i="1"/>
  <c r="P20" i="1"/>
  <c r="Q28" i="1"/>
  <c r="P28" i="1"/>
  <c r="Q23" i="1"/>
  <c r="P23" i="1"/>
  <c r="Q22" i="1"/>
  <c r="P22" i="1"/>
  <c r="Q19" i="1"/>
  <c r="P19" i="1"/>
  <c r="Q2" i="1"/>
  <c r="Q5" i="1"/>
  <c r="Q9" i="1"/>
  <c r="Q11" i="1"/>
  <c r="Q14" i="1"/>
  <c r="S14" i="1" s="1"/>
  <c r="Q17" i="1"/>
  <c r="S17" i="1"/>
  <c r="P17" i="1"/>
  <c r="S20" i="1"/>
  <c r="S28" i="1" s="1"/>
  <c r="R20" i="1"/>
  <c r="R28" i="1" s="1"/>
  <c r="R17" i="1"/>
  <c r="S5" i="1"/>
  <c r="S9" i="1"/>
  <c r="P14" i="1"/>
  <c r="R14" i="1" s="1"/>
  <c r="Q13" i="1"/>
  <c r="P13" i="1"/>
  <c r="P9" i="1"/>
  <c r="R9" i="1" s="1"/>
  <c r="P5" i="1"/>
  <c r="P2" i="1"/>
  <c r="R2" i="1" s="1"/>
  <c r="S11" i="1"/>
  <c r="P11" i="1"/>
  <c r="R11" i="1" s="1"/>
  <c r="Q8" i="1"/>
  <c r="S8" i="1" s="1"/>
  <c r="P8" i="1"/>
  <c r="R8" i="1" s="1"/>
  <c r="S23" i="1"/>
  <c r="R23" i="1"/>
  <c r="S22" i="1"/>
  <c r="R22" i="1"/>
  <c r="S19" i="1"/>
  <c r="R19" i="1"/>
  <c r="S13" i="1"/>
  <c r="R13" i="1"/>
  <c r="R5" i="1"/>
  <c r="S4" i="1"/>
  <c r="R4" i="1"/>
  <c r="S3" i="1"/>
  <c r="R3" i="1"/>
  <c r="Q4" i="1"/>
  <c r="P4" i="1"/>
  <c r="Q3" i="1"/>
  <c r="S2" i="1"/>
  <c r="T59" i="1"/>
  <c r="T60" i="1" s="1"/>
  <c r="T29" i="1"/>
  <c r="T28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P64" i="1"/>
  <c r="O64" i="1"/>
  <c r="Q63" i="1"/>
  <c r="P63" i="1"/>
  <c r="O63" i="1"/>
  <c r="N63" i="1"/>
  <c r="Q62" i="1"/>
  <c r="P62" i="1"/>
  <c r="O62" i="1"/>
  <c r="N62" i="1"/>
  <c r="L64" i="1"/>
  <c r="Q64" i="1" s="1"/>
  <c r="K64" i="1"/>
  <c r="M64" i="1" s="1"/>
  <c r="R64" i="1" s="1"/>
  <c r="J64" i="1"/>
  <c r="L63" i="1"/>
  <c r="K63" i="1"/>
  <c r="M63" i="1" s="1"/>
  <c r="R63" i="1" s="1"/>
  <c r="J63" i="1"/>
  <c r="L61" i="1"/>
  <c r="Q61" i="1" s="1"/>
  <c r="Q65" i="1" s="1"/>
  <c r="K61" i="1"/>
  <c r="M61" i="1" s="1"/>
  <c r="J61" i="1"/>
  <c r="O61" i="1" s="1"/>
  <c r="O65" i="1" s="1"/>
  <c r="I61" i="1"/>
  <c r="N61" i="1" s="1"/>
  <c r="I64" i="1"/>
  <c r="N64" i="1" s="1"/>
  <c r="I63" i="1"/>
  <c r="L62" i="1"/>
  <c r="K62" i="1"/>
  <c r="M62" i="1" s="1"/>
  <c r="R62" i="1" s="1"/>
  <c r="J62" i="1"/>
  <c r="I62" i="1"/>
  <c r="I28" i="1"/>
  <c r="H28" i="1"/>
  <c r="F28" i="1"/>
  <c r="F29" i="1" s="1"/>
  <c r="S59" i="1" l="1"/>
  <c r="R59" i="1"/>
  <c r="P59" i="1"/>
  <c r="N65" i="1"/>
  <c r="M65" i="1"/>
  <c r="R61" i="1"/>
  <c r="R65" i="1" s="1"/>
  <c r="I65" i="1"/>
  <c r="J65" i="1"/>
  <c r="K65" i="1"/>
  <c r="L65" i="1"/>
  <c r="P61" i="1"/>
  <c r="P65" i="1" s="1"/>
  <c r="J28" i="1"/>
  <c r="J29" i="1" s="1"/>
  <c r="I29" i="1" s="1"/>
</calcChain>
</file>

<file path=xl/sharedStrings.xml><?xml version="1.0" encoding="utf-8"?>
<sst xmlns="http://schemas.openxmlformats.org/spreadsheetml/2006/main" count="645" uniqueCount="62">
  <si>
    <t>EPA Region</t>
  </si>
  <si>
    <t>State</t>
  </si>
  <si>
    <t>State-County</t>
  </si>
  <si>
    <t>Pollutant</t>
  </si>
  <si>
    <t>SCC Code</t>
  </si>
  <si>
    <t>2022 Emissions (Tons)</t>
  </si>
  <si>
    <t>2026 Emissions (Tons)</t>
  </si>
  <si>
    <t>2032 Emissions (Tons)</t>
  </si>
  <si>
    <t>2038 Emissions (Tons)</t>
  </si>
  <si>
    <t>Sector</t>
  </si>
  <si>
    <t>SCC Level 1</t>
  </si>
  <si>
    <t>SCC Level  2</t>
  </si>
  <si>
    <t>SCC Level 3</t>
  </si>
  <si>
    <t>SCC Level 4</t>
  </si>
  <si>
    <t>Source Description</t>
  </si>
  <si>
    <t>2022osd</t>
  </si>
  <si>
    <t>2037osd</t>
  </si>
  <si>
    <t>2037peritem</t>
  </si>
  <si>
    <t>4</t>
  </si>
  <si>
    <t>Georgia</t>
  </si>
  <si>
    <t>GA - Bartow</t>
  </si>
  <si>
    <t>NOx</t>
  </si>
  <si>
    <t>2285002006</t>
  </si>
  <si>
    <t>Mobile - Locomotives</t>
  </si>
  <si>
    <t>Mobile Sources</t>
  </si>
  <si>
    <t>Railroad Equipment</t>
  </si>
  <si>
    <t>Diesel</t>
  </si>
  <si>
    <t>Line Haul Locomotives: Class I Operations</t>
  </si>
  <si>
    <t>Nonpoint</t>
  </si>
  <si>
    <t>GA - Cherokee</t>
  </si>
  <si>
    <t>2285002007</t>
  </si>
  <si>
    <t>Line Haul Locomotives: Class II / III Operations</t>
  </si>
  <si>
    <t>GA - Clayton</t>
  </si>
  <si>
    <t>GA - Cobb</t>
  </si>
  <si>
    <t>2285002008</t>
  </si>
  <si>
    <t>Line Haul Locomotives: Passenger Trains (Amtrak)</t>
  </si>
  <si>
    <t>GA - Coweta</t>
  </si>
  <si>
    <t>GA - DeKalb</t>
  </si>
  <si>
    <t>GA - Douglas</t>
  </si>
  <si>
    <t>GA - Fayette</t>
  </si>
  <si>
    <t>GA - Fulton</t>
  </si>
  <si>
    <t>GA - Gwinnett</t>
  </si>
  <si>
    <t>GA - Henry</t>
  </si>
  <si>
    <t>GA - Newton</t>
  </si>
  <si>
    <t>GA - Paulding</t>
  </si>
  <si>
    <t>GA - Rockdale</t>
  </si>
  <si>
    <t>28500201</t>
  </si>
  <si>
    <t>Internal Combustion Engines</t>
  </si>
  <si>
    <t>Yard Locomotives</t>
  </si>
  <si>
    <t>Point</t>
  </si>
  <si>
    <t>NOx emissions by SCC</t>
  </si>
  <si>
    <t>2022 (TPY)</t>
  </si>
  <si>
    <t>2026 (TPY)</t>
  </si>
  <si>
    <t>2032 (TPY)</t>
  </si>
  <si>
    <t>2038 (TPY)</t>
  </si>
  <si>
    <t>2037int (TPY)</t>
  </si>
  <si>
    <t>2022 (TPD)</t>
  </si>
  <si>
    <t>2026 (TPD)</t>
  </si>
  <si>
    <t>2032 (TPD)</t>
  </si>
  <si>
    <t>2038 (TPD)</t>
  </si>
  <si>
    <t>2037int (TPD)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</si>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</sst>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000"/>
    <numFmt numFmtId="165" formatCode="#.0#############E+###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5"/>
  <sheetViews>
    <sheetView tabSelected="1" topLeftCell="H40" workbookViewId="0">
      <selection activeCell="P1" sqref="P1:T29"/>
    </sheetView>
  </sheetViews>
  <sheetFormatPr defaultRowHeight="15"/>
  <cols>
    <col min="1" max="5" width="15.7109375" customWidth="1"/>
    <col min="6" max="9" width="15.7109375" style="1" customWidth="1"/>
    <col min="10" max="10" width="15.7109375" style="2" customWidth="1"/>
    <col min="11" max="15" width="15.7109375" customWidth="1"/>
    <col min="16" max="16" width="9.5703125" bestFit="1" customWidth="1"/>
    <col min="17" max="17" width="11.140625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>
        <v>2022</v>
      </c>
      <c r="Q1">
        <v>2037</v>
      </c>
      <c r="R1" t="s">
        <v>15</v>
      </c>
      <c r="S1" t="s">
        <v>16</v>
      </c>
      <c r="T1" t="s">
        <v>17</v>
      </c>
    </row>
    <row r="2" spans="1:20">
      <c r="A2" t="s">
        <v>18</v>
      </c>
      <c r="B2" t="s">
        <v>19</v>
      </c>
      <c r="C2" t="s">
        <v>20</v>
      </c>
      <c r="D2" t="s">
        <v>21</v>
      </c>
      <c r="E2" t="s">
        <v>22</v>
      </c>
      <c r="F2" s="1">
        <v>224.9484746</v>
      </c>
      <c r="G2" s="1">
        <v>222.9239383286</v>
      </c>
      <c r="H2" s="1">
        <v>225.62332002380001</v>
      </c>
      <c r="I2" s="1">
        <v>241.3697132458</v>
      </c>
      <c r="J2" t="s">
        <v>23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  <c r="P2" s="1">
        <f>+F2+F24</f>
        <v>232.80206011799999</v>
      </c>
      <c r="Q2" s="1">
        <f>+T2+T24</f>
        <v>246.19182237745031</v>
      </c>
      <c r="R2">
        <f>+P2/365</f>
        <v>0.63781386333698631</v>
      </c>
      <c r="S2">
        <f>+Q2/365</f>
        <v>0.67449814349986381</v>
      </c>
      <c r="T2">
        <f>+H2*1/6+I2*5/6</f>
        <v>238.74531437546665</v>
      </c>
    </row>
    <row r="3" spans="1:20">
      <c r="A3" t="s">
        <v>18</v>
      </c>
      <c r="B3" t="s">
        <v>19</v>
      </c>
      <c r="C3" t="s">
        <v>29</v>
      </c>
      <c r="D3" t="s">
        <v>21</v>
      </c>
      <c r="E3" t="s">
        <v>30</v>
      </c>
      <c r="F3" s="1">
        <v>18.480084699999999</v>
      </c>
      <c r="G3" s="1">
        <v>17.722401227300001</v>
      </c>
      <c r="H3" s="1">
        <v>17.167998686299999</v>
      </c>
      <c r="I3" s="1">
        <v>17.593040634400001</v>
      </c>
      <c r="J3" t="s">
        <v>23</v>
      </c>
      <c r="K3" t="s">
        <v>24</v>
      </c>
      <c r="L3" t="s">
        <v>25</v>
      </c>
      <c r="M3" t="s">
        <v>26</v>
      </c>
      <c r="N3" t="s">
        <v>31</v>
      </c>
      <c r="O3" t="s">
        <v>28</v>
      </c>
      <c r="P3" s="1">
        <f>+F3</f>
        <v>18.480084699999999</v>
      </c>
      <c r="Q3">
        <f t="shared" ref="Q3:Q4" si="0">+T3</f>
        <v>17.522200309716666</v>
      </c>
      <c r="R3">
        <f t="shared" ref="R3:R27" si="1">+P3/365</f>
        <v>5.0630369041095885E-2</v>
      </c>
      <c r="S3">
        <f t="shared" ref="S3:S27" si="2">+Q3/365</f>
        <v>4.8006028245799089E-2</v>
      </c>
      <c r="T3">
        <f t="shared" ref="T3:T27" si="3">+H3*1/6+I3*5/6</f>
        <v>17.522200309716666</v>
      </c>
    </row>
    <row r="4" spans="1:20">
      <c r="A4" t="s">
        <v>18</v>
      </c>
      <c r="B4" t="s">
        <v>19</v>
      </c>
      <c r="C4" t="s">
        <v>32</v>
      </c>
      <c r="D4" t="s">
        <v>21</v>
      </c>
      <c r="E4" t="s">
        <v>22</v>
      </c>
      <c r="F4" s="1">
        <v>66.240224150000003</v>
      </c>
      <c r="G4" s="1">
        <v>65.644062132650006</v>
      </c>
      <c r="H4" s="1">
        <v>66.438944822449997</v>
      </c>
      <c r="I4" s="1">
        <v>71.075760512949998</v>
      </c>
      <c r="J4" t="s">
        <v>23</v>
      </c>
      <c r="K4" t="s">
        <v>24</v>
      </c>
      <c r="L4" t="s">
        <v>25</v>
      </c>
      <c r="M4" t="s">
        <v>26</v>
      </c>
      <c r="N4" t="s">
        <v>27</v>
      </c>
      <c r="O4" t="s">
        <v>28</v>
      </c>
      <c r="P4" s="1">
        <f t="shared" ref="P3:P4" si="4">+F4</f>
        <v>66.240224150000003</v>
      </c>
      <c r="Q4">
        <f t="shared" si="0"/>
        <v>70.302957897866662</v>
      </c>
      <c r="R4">
        <f t="shared" si="1"/>
        <v>0.18148006616438356</v>
      </c>
      <c r="S4">
        <f t="shared" si="2"/>
        <v>0.19261084355579908</v>
      </c>
      <c r="T4">
        <f t="shared" si="3"/>
        <v>70.302957897866662</v>
      </c>
    </row>
    <row r="5" spans="1:20">
      <c r="A5" t="s">
        <v>18</v>
      </c>
      <c r="B5" t="s">
        <v>19</v>
      </c>
      <c r="C5" t="s">
        <v>33</v>
      </c>
      <c r="D5" t="s">
        <v>21</v>
      </c>
      <c r="E5" t="s">
        <v>22</v>
      </c>
      <c r="F5" s="1">
        <v>371.0348333</v>
      </c>
      <c r="G5" s="1">
        <v>367.69551980030002</v>
      </c>
      <c r="H5" s="1">
        <v>372.14793779989998</v>
      </c>
      <c r="I5" s="1">
        <v>398.12037613090001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s="1">
        <f>+SUM(F5:F7)+F25</f>
        <v>379.95171578099996</v>
      </c>
      <c r="Q5" s="1">
        <f>+SUM(T5:T7)+T25</f>
        <v>403.08909371439887</v>
      </c>
      <c r="R5">
        <f t="shared" si="1"/>
        <v>1.0409636048794519</v>
      </c>
      <c r="S5">
        <f t="shared" si="2"/>
        <v>1.104353681409312</v>
      </c>
      <c r="T5">
        <f t="shared" si="3"/>
        <v>393.79163640906671</v>
      </c>
    </row>
    <row r="6" spans="1:20">
      <c r="A6" t="s">
        <v>18</v>
      </c>
      <c r="B6" t="s">
        <v>19</v>
      </c>
      <c r="C6" t="s">
        <v>33</v>
      </c>
      <c r="D6" t="s">
        <v>21</v>
      </c>
      <c r="E6" t="s">
        <v>30</v>
      </c>
      <c r="F6" s="1">
        <v>5.7425181490000003</v>
      </c>
      <c r="G6" s="1">
        <v>5.5070749048909997</v>
      </c>
      <c r="H6" s="1">
        <v>5.334799360421</v>
      </c>
      <c r="I6" s="1">
        <v>5.4668772778479999</v>
      </c>
      <c r="J6" t="s">
        <v>23</v>
      </c>
      <c r="K6" t="s">
        <v>24</v>
      </c>
      <c r="L6" t="s">
        <v>25</v>
      </c>
      <c r="M6" t="s">
        <v>26</v>
      </c>
      <c r="N6" t="s">
        <v>31</v>
      </c>
      <c r="O6" t="s">
        <v>28</v>
      </c>
      <c r="T6">
        <f t="shared" si="3"/>
        <v>5.4448642916101662</v>
      </c>
    </row>
    <row r="7" spans="1:20">
      <c r="A7" t="s">
        <v>18</v>
      </c>
      <c r="B7" t="s">
        <v>19</v>
      </c>
      <c r="C7" t="s">
        <v>33</v>
      </c>
      <c r="D7" t="s">
        <v>21</v>
      </c>
      <c r="E7" t="s">
        <v>34</v>
      </c>
      <c r="F7" s="1">
        <v>3.0080900640000001</v>
      </c>
      <c r="G7" s="1">
        <v>3.2818262598239998</v>
      </c>
      <c r="H7" s="1">
        <v>3.5044249245599999</v>
      </c>
      <c r="I7" s="1">
        <v>3.7330397694239998</v>
      </c>
      <c r="J7" t="s">
        <v>23</v>
      </c>
      <c r="K7" t="s">
        <v>24</v>
      </c>
      <c r="L7" t="s">
        <v>25</v>
      </c>
      <c r="M7" t="s">
        <v>26</v>
      </c>
      <c r="N7" t="s">
        <v>35</v>
      </c>
      <c r="O7" t="s">
        <v>28</v>
      </c>
      <c r="T7">
        <f t="shared" si="3"/>
        <v>3.6949372952799999</v>
      </c>
    </row>
    <row r="8" spans="1:20">
      <c r="A8" t="s">
        <v>18</v>
      </c>
      <c r="B8" t="s">
        <v>19</v>
      </c>
      <c r="C8" t="s">
        <v>36</v>
      </c>
      <c r="D8" t="s">
        <v>21</v>
      </c>
      <c r="E8" t="s">
        <v>22</v>
      </c>
      <c r="F8" s="1">
        <v>104.8291838</v>
      </c>
      <c r="G8" s="1">
        <v>103.88572114580001</v>
      </c>
      <c r="H8" s="1">
        <v>105.1436713514</v>
      </c>
      <c r="I8" s="1">
        <v>112.4817142174</v>
      </c>
      <c r="J8" t="s">
        <v>23</v>
      </c>
      <c r="K8" t="s">
        <v>24</v>
      </c>
      <c r="L8" t="s">
        <v>25</v>
      </c>
      <c r="M8" t="s">
        <v>26</v>
      </c>
      <c r="N8" t="s">
        <v>27</v>
      </c>
      <c r="O8" t="s">
        <v>28</v>
      </c>
      <c r="P8" s="1">
        <f t="shared" ref="P8" si="5">+F8</f>
        <v>104.8291838</v>
      </c>
      <c r="Q8">
        <f t="shared" ref="Q8" si="6">+T8</f>
        <v>111.25870707306666</v>
      </c>
      <c r="R8">
        <f t="shared" si="1"/>
        <v>0.28720324328767122</v>
      </c>
      <c r="S8">
        <f t="shared" si="2"/>
        <v>0.3048183755426484</v>
      </c>
      <c r="T8">
        <f t="shared" si="3"/>
        <v>111.25870707306666</v>
      </c>
    </row>
    <row r="9" spans="1:20">
      <c r="A9" t="s">
        <v>18</v>
      </c>
      <c r="B9" t="s">
        <v>19</v>
      </c>
      <c r="C9" t="s">
        <v>37</v>
      </c>
      <c r="D9" t="s">
        <v>21</v>
      </c>
      <c r="E9" t="s">
        <v>22</v>
      </c>
      <c r="F9" s="1">
        <v>124.2973496</v>
      </c>
      <c r="G9" s="1">
        <v>123.1786734536</v>
      </c>
      <c r="H9" s="1">
        <v>124.6702416488</v>
      </c>
      <c r="I9" s="1">
        <v>133.37105612080001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28</v>
      </c>
      <c r="P9" s="1">
        <f>+SUM(F9:F10)+F26</f>
        <v>175.11849213400001</v>
      </c>
      <c r="Q9" s="1">
        <f>+SUM(T9:T10)+T26</f>
        <v>180.63446507438533</v>
      </c>
      <c r="R9">
        <f t="shared" si="1"/>
        <v>0.47977669077808222</v>
      </c>
      <c r="S9">
        <f t="shared" si="2"/>
        <v>0.49488894540927486</v>
      </c>
      <c r="T9">
        <f t="shared" si="3"/>
        <v>131.92092037546666</v>
      </c>
    </row>
    <row r="10" spans="1:20">
      <c r="A10" t="s">
        <v>18</v>
      </c>
      <c r="B10" t="s">
        <v>19</v>
      </c>
      <c r="C10" t="s">
        <v>37</v>
      </c>
      <c r="D10" t="s">
        <v>21</v>
      </c>
      <c r="E10" t="s">
        <v>34</v>
      </c>
      <c r="F10" s="1">
        <v>1.8797075059999999</v>
      </c>
      <c r="G10" s="1">
        <v>2.0507608890459998</v>
      </c>
      <c r="H10" s="1">
        <v>2.18985924449</v>
      </c>
      <c r="I10" s="1">
        <v>2.3327170149460001</v>
      </c>
      <c r="J10" t="s">
        <v>23</v>
      </c>
      <c r="K10" t="s">
        <v>24</v>
      </c>
      <c r="L10" t="s">
        <v>25</v>
      </c>
      <c r="M10" t="s">
        <v>26</v>
      </c>
      <c r="N10" t="s">
        <v>35</v>
      </c>
      <c r="O10" t="s">
        <v>28</v>
      </c>
      <c r="T10">
        <f t="shared" si="3"/>
        <v>2.3089073865366667</v>
      </c>
    </row>
    <row r="11" spans="1:20">
      <c r="A11" t="s">
        <v>18</v>
      </c>
      <c r="B11" t="s">
        <v>19</v>
      </c>
      <c r="C11" t="s">
        <v>38</v>
      </c>
      <c r="D11" t="s">
        <v>21</v>
      </c>
      <c r="E11" t="s">
        <v>22</v>
      </c>
      <c r="F11" s="1">
        <v>75.14624551</v>
      </c>
      <c r="G11" s="1">
        <v>74.469929300410001</v>
      </c>
      <c r="H11" s="1">
        <v>75.371684246529995</v>
      </c>
      <c r="I11" s="1">
        <v>80.631921432230001</v>
      </c>
      <c r="J11" t="s">
        <v>23</v>
      </c>
      <c r="K11" t="s">
        <v>24</v>
      </c>
      <c r="L11" t="s">
        <v>25</v>
      </c>
      <c r="M11" t="s">
        <v>26</v>
      </c>
      <c r="N11" t="s">
        <v>27</v>
      </c>
      <c r="O11" t="s">
        <v>28</v>
      </c>
      <c r="P11" s="1">
        <f>+SUM(F11:F12)</f>
        <v>79.814984238999998</v>
      </c>
      <c r="Q11" s="1">
        <f>+SUM(T11:T12)</f>
        <v>85.489982640068334</v>
      </c>
      <c r="R11">
        <f t="shared" si="1"/>
        <v>0.21867118969589042</v>
      </c>
      <c r="S11">
        <f t="shared" si="2"/>
        <v>0.23421913052073517</v>
      </c>
      <c r="T11">
        <f t="shared" si="3"/>
        <v>79.755215234613331</v>
      </c>
    </row>
    <row r="12" spans="1:20">
      <c r="A12" t="s">
        <v>18</v>
      </c>
      <c r="B12" t="s">
        <v>19</v>
      </c>
      <c r="C12" t="s">
        <v>38</v>
      </c>
      <c r="D12" t="s">
        <v>21</v>
      </c>
      <c r="E12" t="s">
        <v>34</v>
      </c>
      <c r="F12" s="1">
        <v>4.6687387290000002</v>
      </c>
      <c r="G12" s="1">
        <v>5.093593953339</v>
      </c>
      <c r="H12" s="1">
        <v>5.4390806192849999</v>
      </c>
      <c r="I12" s="1">
        <v>5.7939047626890012</v>
      </c>
      <c r="J12" t="s">
        <v>23</v>
      </c>
      <c r="K12" t="s">
        <v>24</v>
      </c>
      <c r="L12" t="s">
        <v>25</v>
      </c>
      <c r="M12" t="s">
        <v>26</v>
      </c>
      <c r="N12" t="s">
        <v>35</v>
      </c>
      <c r="O12" t="s">
        <v>28</v>
      </c>
      <c r="T12">
        <f t="shared" si="3"/>
        <v>5.7347674054550009</v>
      </c>
    </row>
    <row r="13" spans="1:20">
      <c r="A13" t="s">
        <v>18</v>
      </c>
      <c r="B13" t="s">
        <v>19</v>
      </c>
      <c r="C13" t="s">
        <v>39</v>
      </c>
      <c r="D13" t="s">
        <v>21</v>
      </c>
      <c r="E13" t="s">
        <v>22</v>
      </c>
      <c r="F13" s="1">
        <v>27.004787870000001</v>
      </c>
      <c r="G13" s="1">
        <v>26.761744779170002</v>
      </c>
      <c r="H13" s="1">
        <v>27.08580223361</v>
      </c>
      <c r="I13" s="1">
        <v>28.97613738451</v>
      </c>
      <c r="J13" t="s">
        <v>23</v>
      </c>
      <c r="K13" t="s">
        <v>24</v>
      </c>
      <c r="L13" t="s">
        <v>25</v>
      </c>
      <c r="M13" t="s">
        <v>26</v>
      </c>
      <c r="N13" t="s">
        <v>27</v>
      </c>
      <c r="O13" t="s">
        <v>28</v>
      </c>
      <c r="P13" s="1">
        <f t="shared" ref="P13" si="7">+F13</f>
        <v>27.004787870000001</v>
      </c>
      <c r="Q13">
        <f t="shared" ref="Q13" si="8">+T13</f>
        <v>28.66108152602667</v>
      </c>
      <c r="R13">
        <f t="shared" si="1"/>
        <v>7.3985720191780832E-2</v>
      </c>
      <c r="S13">
        <f t="shared" si="2"/>
        <v>7.8523511030210061E-2</v>
      </c>
      <c r="T13">
        <f t="shared" si="3"/>
        <v>28.66108152602667</v>
      </c>
    </row>
    <row r="14" spans="1:20">
      <c r="A14" t="s">
        <v>18</v>
      </c>
      <c r="B14" t="s">
        <v>19</v>
      </c>
      <c r="C14" t="s">
        <v>40</v>
      </c>
      <c r="D14" t="s">
        <v>21</v>
      </c>
      <c r="E14" t="s">
        <v>22</v>
      </c>
      <c r="F14" s="1">
        <v>374.98383480000001</v>
      </c>
      <c r="G14" s="1">
        <v>371.60898028679998</v>
      </c>
      <c r="H14" s="1">
        <v>376.10878630439998</v>
      </c>
      <c r="I14" s="1">
        <v>402.35765474039999</v>
      </c>
      <c r="J14" t="s">
        <v>23</v>
      </c>
      <c r="K14" t="s">
        <v>24</v>
      </c>
      <c r="L14" t="s">
        <v>25</v>
      </c>
      <c r="M14" t="s">
        <v>26</v>
      </c>
      <c r="N14" t="s">
        <v>27</v>
      </c>
      <c r="O14" t="s">
        <v>28</v>
      </c>
      <c r="P14" s="1">
        <f>+SUM(F14:F16)+F27</f>
        <v>699.99756541200009</v>
      </c>
      <c r="Q14" s="1">
        <f>+SUM(T14:T16)+T27</f>
        <v>707.02569633853864</v>
      </c>
      <c r="R14">
        <f t="shared" si="1"/>
        <v>1.9178015490739728</v>
      </c>
      <c r="S14">
        <f t="shared" si="2"/>
        <v>1.9370567022973662</v>
      </c>
      <c r="T14">
        <f t="shared" si="3"/>
        <v>397.9828433344</v>
      </c>
    </row>
    <row r="15" spans="1:20">
      <c r="A15" t="s">
        <v>18</v>
      </c>
      <c r="B15" t="s">
        <v>19</v>
      </c>
      <c r="C15" t="s">
        <v>40</v>
      </c>
      <c r="D15" t="s">
        <v>21</v>
      </c>
      <c r="E15" t="s">
        <v>30</v>
      </c>
      <c r="F15" s="1">
        <v>7.0676476099999999</v>
      </c>
      <c r="G15" s="1">
        <v>6.777874057990001</v>
      </c>
      <c r="H15" s="1">
        <v>6.565844629689999</v>
      </c>
      <c r="I15" s="1">
        <v>6.7284005247199996</v>
      </c>
      <c r="J15" t="s">
        <v>23</v>
      </c>
      <c r="K15" t="s">
        <v>24</v>
      </c>
      <c r="L15" t="s">
        <v>25</v>
      </c>
      <c r="M15" t="s">
        <v>26</v>
      </c>
      <c r="N15" t="s">
        <v>31</v>
      </c>
      <c r="O15" t="s">
        <v>28</v>
      </c>
      <c r="T15">
        <f t="shared" si="3"/>
        <v>6.7013078755483333</v>
      </c>
    </row>
    <row r="16" spans="1:20">
      <c r="A16" t="s">
        <v>18</v>
      </c>
      <c r="B16" t="s">
        <v>19</v>
      </c>
      <c r="C16" t="s">
        <v>40</v>
      </c>
      <c r="D16" t="s">
        <v>21</v>
      </c>
      <c r="E16" t="s">
        <v>34</v>
      </c>
      <c r="F16" s="1">
        <v>3.125523244</v>
      </c>
      <c r="G16" s="1">
        <v>3.409945859204</v>
      </c>
      <c r="H16" s="1">
        <v>3.6412345792599998</v>
      </c>
      <c r="I16" s="1">
        <v>3.878774345804</v>
      </c>
      <c r="J16" t="s">
        <v>23</v>
      </c>
      <c r="K16" t="s">
        <v>24</v>
      </c>
      <c r="L16" t="s">
        <v>25</v>
      </c>
      <c r="M16" t="s">
        <v>26</v>
      </c>
      <c r="N16" t="s">
        <v>35</v>
      </c>
      <c r="O16" t="s">
        <v>28</v>
      </c>
      <c r="T16">
        <f t="shared" si="3"/>
        <v>3.8391843847133331</v>
      </c>
    </row>
    <row r="17" spans="1:20">
      <c r="A17" t="s">
        <v>18</v>
      </c>
      <c r="B17" t="s">
        <v>19</v>
      </c>
      <c r="C17" t="s">
        <v>41</v>
      </c>
      <c r="D17" t="s">
        <v>21</v>
      </c>
      <c r="E17" t="s">
        <v>22</v>
      </c>
      <c r="F17" s="1">
        <v>172.9837258</v>
      </c>
      <c r="G17" s="1">
        <v>171.42687226780001</v>
      </c>
      <c r="H17" s="1">
        <v>173.5026769774</v>
      </c>
      <c r="I17" s="1">
        <v>185.6115377834</v>
      </c>
      <c r="J17" t="s">
        <v>23</v>
      </c>
      <c r="K17" t="s">
        <v>24</v>
      </c>
      <c r="L17" t="s">
        <v>25</v>
      </c>
      <c r="M17" t="s">
        <v>26</v>
      </c>
      <c r="N17" t="s">
        <v>27</v>
      </c>
      <c r="O17" t="s">
        <v>28</v>
      </c>
      <c r="P17" s="1">
        <f>+SUM(F17:F18)</f>
        <v>179.098731034</v>
      </c>
      <c r="Q17" s="1">
        <f>+SUM(T17:T18)</f>
        <v>191.10465907816331</v>
      </c>
      <c r="R17">
        <f t="shared" si="1"/>
        <v>0.49068145488767123</v>
      </c>
      <c r="S17">
        <f t="shared" si="2"/>
        <v>0.52357440843332415</v>
      </c>
      <c r="T17">
        <f t="shared" si="3"/>
        <v>183.59339431573332</v>
      </c>
    </row>
    <row r="18" spans="1:20">
      <c r="A18" t="s">
        <v>18</v>
      </c>
      <c r="B18" t="s">
        <v>19</v>
      </c>
      <c r="C18" t="s">
        <v>41</v>
      </c>
      <c r="D18" t="s">
        <v>21</v>
      </c>
      <c r="E18" t="s">
        <v>34</v>
      </c>
      <c r="F18" s="1">
        <v>6.1150052339999998</v>
      </c>
      <c r="G18" s="1">
        <v>6.671470710293999</v>
      </c>
      <c r="H18" s="1">
        <v>7.1239810976099998</v>
      </c>
      <c r="I18" s="1">
        <v>7.588721495394001</v>
      </c>
      <c r="J18" t="s">
        <v>23</v>
      </c>
      <c r="K18" t="s">
        <v>24</v>
      </c>
      <c r="L18" t="s">
        <v>25</v>
      </c>
      <c r="M18" t="s">
        <v>26</v>
      </c>
      <c r="N18" t="s">
        <v>35</v>
      </c>
      <c r="O18" t="s">
        <v>28</v>
      </c>
      <c r="T18">
        <f t="shared" si="3"/>
        <v>7.5112647624299997</v>
      </c>
    </row>
    <row r="19" spans="1:20">
      <c r="A19" t="s">
        <v>18</v>
      </c>
      <c r="B19" t="s">
        <v>19</v>
      </c>
      <c r="C19" t="s">
        <v>42</v>
      </c>
      <c r="D19" t="s">
        <v>21</v>
      </c>
      <c r="E19" t="s">
        <v>22</v>
      </c>
      <c r="F19" s="1">
        <v>201.26283419999999</v>
      </c>
      <c r="G19" s="1">
        <v>199.4514686922</v>
      </c>
      <c r="H19" s="1">
        <v>201.86662270260001</v>
      </c>
      <c r="I19" s="1">
        <v>215.95502109660001</v>
      </c>
      <c r="J19" t="s">
        <v>23</v>
      </c>
      <c r="K19" t="s">
        <v>24</v>
      </c>
      <c r="L19" t="s">
        <v>25</v>
      </c>
      <c r="M19" t="s">
        <v>26</v>
      </c>
      <c r="N19" t="s">
        <v>27</v>
      </c>
      <c r="O19" t="s">
        <v>28</v>
      </c>
      <c r="P19" s="1">
        <f t="shared" ref="P19" si="9">+F19</f>
        <v>201.26283419999999</v>
      </c>
      <c r="Q19">
        <f t="shared" ref="Q19" si="10">+T19</f>
        <v>213.60695469760003</v>
      </c>
      <c r="R19">
        <f t="shared" si="1"/>
        <v>0.5514050252054794</v>
      </c>
      <c r="S19">
        <f t="shared" si="2"/>
        <v>0.58522453341808223</v>
      </c>
      <c r="T19">
        <f t="shared" si="3"/>
        <v>213.60695469760003</v>
      </c>
    </row>
    <row r="20" spans="1:20">
      <c r="A20" t="s">
        <v>18</v>
      </c>
      <c r="B20" t="s">
        <v>19</v>
      </c>
      <c r="C20" t="s">
        <v>43</v>
      </c>
      <c r="D20" t="s">
        <v>21</v>
      </c>
      <c r="E20" t="s">
        <v>22</v>
      </c>
      <c r="F20" s="1">
        <v>6.662942728</v>
      </c>
      <c r="G20" s="1">
        <v>6.6029762434480004</v>
      </c>
      <c r="H20" s="1">
        <v>6.6829315561840001</v>
      </c>
      <c r="I20" s="1">
        <v>7.1493375471440004</v>
      </c>
      <c r="J20" t="s">
        <v>23</v>
      </c>
      <c r="K20" t="s">
        <v>24</v>
      </c>
      <c r="L20" t="s">
        <v>25</v>
      </c>
      <c r="M20" t="s">
        <v>26</v>
      </c>
      <c r="N20" t="s">
        <v>27</v>
      </c>
      <c r="O20" t="s">
        <v>28</v>
      </c>
      <c r="P20" s="1">
        <f>+SUM(F20:F21)</f>
        <v>16.297876888000001</v>
      </c>
      <c r="Q20" s="1">
        <f>+SUM(T20:T21)</f>
        <v>16.207126621357332</v>
      </c>
      <c r="R20">
        <f t="shared" si="1"/>
        <v>4.4651717501369863E-2</v>
      </c>
      <c r="S20">
        <f t="shared" si="2"/>
        <v>4.4403086633855705E-2</v>
      </c>
      <c r="T20">
        <f t="shared" si="3"/>
        <v>7.0716032153173343</v>
      </c>
    </row>
    <row r="21" spans="1:20">
      <c r="A21" t="s">
        <v>18</v>
      </c>
      <c r="B21" t="s">
        <v>19</v>
      </c>
      <c r="C21" t="s">
        <v>43</v>
      </c>
      <c r="D21" t="s">
        <v>21</v>
      </c>
      <c r="E21" t="s">
        <v>30</v>
      </c>
      <c r="F21" s="1">
        <v>9.6349341600000002</v>
      </c>
      <c r="G21" s="1">
        <v>9.2399018594399998</v>
      </c>
      <c r="H21" s="1">
        <v>8.9508538346400002</v>
      </c>
      <c r="I21" s="1">
        <v>9.1724573203199995</v>
      </c>
      <c r="J21" t="s">
        <v>23</v>
      </c>
      <c r="K21" t="s">
        <v>24</v>
      </c>
      <c r="L21" t="s">
        <v>25</v>
      </c>
      <c r="M21" t="s">
        <v>26</v>
      </c>
      <c r="N21" t="s">
        <v>31</v>
      </c>
      <c r="O21" t="s">
        <v>28</v>
      </c>
      <c r="T21">
        <f t="shared" si="3"/>
        <v>9.135523406039999</v>
      </c>
    </row>
    <row r="22" spans="1:20">
      <c r="A22" t="s">
        <v>18</v>
      </c>
      <c r="B22" t="s">
        <v>19</v>
      </c>
      <c r="C22" t="s">
        <v>44</v>
      </c>
      <c r="D22" t="s">
        <v>21</v>
      </c>
      <c r="E22" t="s">
        <v>22</v>
      </c>
      <c r="F22" s="1">
        <v>159.04080020000001</v>
      </c>
      <c r="G22" s="1">
        <v>157.60943299819999</v>
      </c>
      <c r="H22" s="1">
        <v>159.5179226006</v>
      </c>
      <c r="I22" s="1">
        <v>170.6507786146</v>
      </c>
      <c r="J22" t="s">
        <v>23</v>
      </c>
      <c r="K22" t="s">
        <v>24</v>
      </c>
      <c r="L22" t="s">
        <v>25</v>
      </c>
      <c r="M22" t="s">
        <v>26</v>
      </c>
      <c r="N22" t="s">
        <v>27</v>
      </c>
      <c r="O22" t="s">
        <v>28</v>
      </c>
      <c r="P22" s="1">
        <f t="shared" ref="P22:P23" si="11">+F22</f>
        <v>159.04080020000001</v>
      </c>
      <c r="Q22">
        <f t="shared" ref="Q22:Q23" si="12">+T22</f>
        <v>168.79530261226668</v>
      </c>
      <c r="R22">
        <f t="shared" si="1"/>
        <v>0.43572821972602743</v>
      </c>
      <c r="S22">
        <f t="shared" si="2"/>
        <v>0.46245288386922379</v>
      </c>
      <c r="T22">
        <f t="shared" si="3"/>
        <v>168.79530261226668</v>
      </c>
    </row>
    <row r="23" spans="1:20">
      <c r="A23" t="s">
        <v>18</v>
      </c>
      <c r="B23" t="s">
        <v>19</v>
      </c>
      <c r="C23" t="s">
        <v>45</v>
      </c>
      <c r="D23" t="s">
        <v>21</v>
      </c>
      <c r="E23" t="s">
        <v>22</v>
      </c>
      <c r="F23" s="1">
        <v>3.2763098799999999</v>
      </c>
      <c r="G23" s="1">
        <v>3.24682309108</v>
      </c>
      <c r="H23" s="1">
        <v>3.2861388096400002</v>
      </c>
      <c r="I23" s="1">
        <v>3.5154805012399999</v>
      </c>
      <c r="J23" t="s">
        <v>23</v>
      </c>
      <c r="K23" t="s">
        <v>24</v>
      </c>
      <c r="L23" t="s">
        <v>25</v>
      </c>
      <c r="M23" t="s">
        <v>26</v>
      </c>
      <c r="N23" t="s">
        <v>27</v>
      </c>
      <c r="O23" t="s">
        <v>28</v>
      </c>
      <c r="P23" s="1">
        <f t="shared" si="11"/>
        <v>3.2763098799999999</v>
      </c>
      <c r="Q23">
        <f t="shared" si="12"/>
        <v>3.4772568859733335</v>
      </c>
      <c r="R23">
        <f t="shared" si="1"/>
        <v>8.9761914520547943E-3</v>
      </c>
      <c r="S23">
        <f t="shared" si="2"/>
        <v>9.5267311944474894E-3</v>
      </c>
      <c r="T23">
        <f t="shared" si="3"/>
        <v>3.4772568859733335</v>
      </c>
    </row>
    <row r="24" spans="1:20">
      <c r="A24" t="s">
        <v>18</v>
      </c>
      <c r="B24" t="s">
        <v>19</v>
      </c>
      <c r="C24" t="s">
        <v>20</v>
      </c>
      <c r="D24" t="s">
        <v>21</v>
      </c>
      <c r="E24" t="s">
        <v>46</v>
      </c>
      <c r="F24" s="1">
        <v>7.853585518</v>
      </c>
      <c r="G24" s="1">
        <v>7.5315885117620009</v>
      </c>
      <c r="H24" s="1">
        <v>7.2959809462220004</v>
      </c>
      <c r="I24" s="1">
        <v>7.4766134131359996</v>
      </c>
      <c r="J24" t="s">
        <v>23</v>
      </c>
      <c r="K24" t="s">
        <v>47</v>
      </c>
      <c r="L24" t="s">
        <v>25</v>
      </c>
      <c r="M24" t="s">
        <v>26</v>
      </c>
      <c r="N24" t="s">
        <v>48</v>
      </c>
      <c r="O24" t="s">
        <v>49</v>
      </c>
      <c r="T24">
        <f t="shared" si="3"/>
        <v>7.4465080019836662</v>
      </c>
    </row>
    <row r="25" spans="1:20">
      <c r="A25" t="s">
        <v>18</v>
      </c>
      <c r="B25" t="s">
        <v>19</v>
      </c>
      <c r="C25" t="s">
        <v>33</v>
      </c>
      <c r="D25" t="s">
        <v>21</v>
      </c>
      <c r="E25" t="s">
        <v>46</v>
      </c>
      <c r="F25" s="1">
        <v>0.166274268</v>
      </c>
      <c r="G25" s="1">
        <v>0.15945702301199999</v>
      </c>
      <c r="H25" s="1">
        <v>0.154468794972</v>
      </c>
      <c r="I25" s="1">
        <v>0.15829310313600001</v>
      </c>
      <c r="J25" t="s">
        <v>23</v>
      </c>
      <c r="K25" t="s">
        <v>47</v>
      </c>
      <c r="L25" t="s">
        <v>25</v>
      </c>
      <c r="M25" t="s">
        <v>26</v>
      </c>
      <c r="N25" t="s">
        <v>48</v>
      </c>
      <c r="O25" t="s">
        <v>49</v>
      </c>
      <c r="T25">
        <f t="shared" si="3"/>
        <v>0.15765571844200002</v>
      </c>
    </row>
    <row r="26" spans="1:20">
      <c r="A26" t="s">
        <v>18</v>
      </c>
      <c r="B26" t="s">
        <v>19</v>
      </c>
      <c r="C26" t="s">
        <v>37</v>
      </c>
      <c r="D26" t="s">
        <v>21</v>
      </c>
      <c r="E26" t="s">
        <v>46</v>
      </c>
      <c r="F26" s="1">
        <v>48.941435028000001</v>
      </c>
      <c r="G26" s="1">
        <v>46.934836191852</v>
      </c>
      <c r="H26" s="1">
        <v>45.466593141011998</v>
      </c>
      <c r="I26" s="1">
        <v>46.592246146656002</v>
      </c>
      <c r="J26" t="s">
        <v>23</v>
      </c>
      <c r="K26" t="s">
        <v>47</v>
      </c>
      <c r="L26" t="s">
        <v>25</v>
      </c>
      <c r="M26" t="s">
        <v>26</v>
      </c>
      <c r="N26" t="s">
        <v>48</v>
      </c>
      <c r="O26" t="s">
        <v>49</v>
      </c>
      <c r="T26">
        <f t="shared" si="3"/>
        <v>46.404637312382008</v>
      </c>
    </row>
    <row r="27" spans="1:20">
      <c r="A27" t="s">
        <v>18</v>
      </c>
      <c r="B27" t="s">
        <v>19</v>
      </c>
      <c r="C27" t="s">
        <v>40</v>
      </c>
      <c r="D27" t="s">
        <v>21</v>
      </c>
      <c r="E27" t="s">
        <v>46</v>
      </c>
      <c r="F27" s="1">
        <v>314.820559758</v>
      </c>
      <c r="G27" s="1">
        <v>301.91291680792199</v>
      </c>
      <c r="H27" s="1">
        <v>292.46830001518202</v>
      </c>
      <c r="I27" s="1">
        <v>299.70917288961601</v>
      </c>
      <c r="J27" t="s">
        <v>23</v>
      </c>
      <c r="K27" t="s">
        <v>47</v>
      </c>
      <c r="L27" t="s">
        <v>25</v>
      </c>
      <c r="M27" t="s">
        <v>26</v>
      </c>
      <c r="N27" t="s">
        <v>48</v>
      </c>
      <c r="O27" t="s">
        <v>49</v>
      </c>
      <c r="T27">
        <f t="shared" si="3"/>
        <v>298.50236074387703</v>
      </c>
    </row>
    <row r="28" spans="1:20">
      <c r="F28" s="1">
        <f>+SUM(F2:F27)</f>
        <v>2343.2156504060003</v>
      </c>
      <c r="H28" s="1">
        <f>+SUM(H2:H27)</f>
        <v>2322.7501009509583</v>
      </c>
      <c r="I28" s="1">
        <f>+SUM(I2:I27)</f>
        <v>2467.4907480260631</v>
      </c>
      <c r="J28" s="2">
        <f>+H28*0.166666666666667+I28*0.833333333333333</f>
        <v>2443.3673068468788</v>
      </c>
      <c r="P28">
        <f>+SUM(P2:P27)</f>
        <v>2343.2156504059999</v>
      </c>
      <c r="Q28">
        <f>+SUM(Q2:Q27)</f>
        <v>2443.3673068468793</v>
      </c>
      <c r="R28">
        <f>+SUM(R2:R27)</f>
        <v>6.4197689052219182</v>
      </c>
      <c r="S28">
        <f>+SUM(S2:S27)</f>
        <v>6.6941570050599433</v>
      </c>
      <c r="T28">
        <f>+SUM(T2:T27)</f>
        <v>2443.3673068468793</v>
      </c>
    </row>
    <row r="29" spans="1:20">
      <c r="F29" s="1">
        <f>+F28/365</f>
        <v>6.4197689052219191</v>
      </c>
      <c r="I29" s="1">
        <f>+J29</f>
        <v>6.6941570050599424</v>
      </c>
      <c r="J29" s="2">
        <f>+J28/365</f>
        <v>6.6941570050599424</v>
      </c>
      <c r="T29">
        <f>+T28/365</f>
        <v>6.6941570050599433</v>
      </c>
    </row>
    <row r="32" spans="1:20">
      <c r="A32" t="s">
        <v>0</v>
      </c>
      <c r="B32" t="s">
        <v>1</v>
      </c>
      <c r="C32" t="s">
        <v>2</v>
      </c>
      <c r="D32" t="s">
        <v>3</v>
      </c>
      <c r="E32" t="s">
        <v>4</v>
      </c>
      <c r="F32" s="1" t="s">
        <v>5</v>
      </c>
      <c r="G32" s="1" t="s">
        <v>6</v>
      </c>
      <c r="H32" s="1" t="s">
        <v>7</v>
      </c>
      <c r="I32" s="1" t="s">
        <v>8</v>
      </c>
      <c r="J32" s="2" t="s">
        <v>9</v>
      </c>
      <c r="K32" t="s">
        <v>10</v>
      </c>
      <c r="L32" t="s">
        <v>11</v>
      </c>
      <c r="M32" t="s">
        <v>12</v>
      </c>
      <c r="N32" t="s">
        <v>13</v>
      </c>
      <c r="O32" t="s">
        <v>14</v>
      </c>
    </row>
    <row r="33" spans="1:20">
      <c r="A33" t="s">
        <v>18</v>
      </c>
      <c r="B33" t="s">
        <v>19</v>
      </c>
      <c r="C33" t="s">
        <v>20</v>
      </c>
      <c r="D33" t="s">
        <v>21</v>
      </c>
      <c r="E33" t="s">
        <v>46</v>
      </c>
      <c r="F33" s="1">
        <v>7.853585518</v>
      </c>
      <c r="G33" s="1">
        <v>7.5315885117620009</v>
      </c>
      <c r="H33" s="1">
        <v>7.2959809462220004</v>
      </c>
      <c r="I33" s="1">
        <v>7.4766134131359996</v>
      </c>
      <c r="J33" s="2" t="s">
        <v>23</v>
      </c>
      <c r="K33" t="s">
        <v>47</v>
      </c>
      <c r="L33" t="s">
        <v>25</v>
      </c>
      <c r="M33" t="s">
        <v>26</v>
      </c>
      <c r="N33" t="s">
        <v>48</v>
      </c>
      <c r="O33" t="s">
        <v>49</v>
      </c>
      <c r="P33" s="1">
        <f>+F33+F55</f>
        <v>9.733293024</v>
      </c>
      <c r="Q33" s="1">
        <f>+T33+T55</f>
        <v>9.7554153885203334</v>
      </c>
      <c r="R33">
        <f>+P33/365</f>
        <v>2.6666556230136987E-2</v>
      </c>
      <c r="S33">
        <f>+Q33/365</f>
        <v>2.6727165448000915E-2</v>
      </c>
      <c r="T33">
        <f t="shared" ref="T33:T58" si="13">+H33*1/6+I33*5/6</f>
        <v>7.4465080019836662</v>
      </c>
    </row>
    <row r="34" spans="1:20">
      <c r="A34" t="s">
        <v>18</v>
      </c>
      <c r="B34" t="s">
        <v>19</v>
      </c>
      <c r="C34" t="s">
        <v>33</v>
      </c>
      <c r="D34" t="s">
        <v>21</v>
      </c>
      <c r="E34" t="s">
        <v>46</v>
      </c>
      <c r="F34" s="1">
        <v>0.166274268</v>
      </c>
      <c r="G34" s="1">
        <v>0.15945702301199999</v>
      </c>
      <c r="H34" s="1">
        <v>0.154468794972</v>
      </c>
      <c r="I34" s="1">
        <v>0.15829310313600001</v>
      </c>
      <c r="J34" s="2" t="s">
        <v>23</v>
      </c>
      <c r="K34" t="s">
        <v>47</v>
      </c>
      <c r="L34" t="s">
        <v>25</v>
      </c>
      <c r="M34" t="s">
        <v>26</v>
      </c>
      <c r="N34" t="s">
        <v>48</v>
      </c>
      <c r="O34" t="s">
        <v>49</v>
      </c>
      <c r="P34" s="1">
        <f>+F34</f>
        <v>0.166274268</v>
      </c>
      <c r="Q34">
        <f t="shared" ref="Q34:Q35" si="14">+T34</f>
        <v>0.15765571844200002</v>
      </c>
      <c r="R34">
        <f t="shared" ref="R34:R58" si="15">+P34/365</f>
        <v>4.5554593972602742E-4</v>
      </c>
      <c r="S34">
        <f t="shared" ref="S34:S58" si="16">+Q34/365</f>
        <v>4.3193347518356167E-4</v>
      </c>
      <c r="T34">
        <f t="shared" si="13"/>
        <v>0.15765571844200002</v>
      </c>
    </row>
    <row r="35" spans="1:20">
      <c r="A35" t="s">
        <v>18</v>
      </c>
      <c r="B35" t="s">
        <v>19</v>
      </c>
      <c r="C35" t="s">
        <v>37</v>
      </c>
      <c r="D35" t="s">
        <v>21</v>
      </c>
      <c r="E35" t="s">
        <v>46</v>
      </c>
      <c r="F35" s="1">
        <v>48.941435028000001</v>
      </c>
      <c r="G35" s="1">
        <v>46.934836191852</v>
      </c>
      <c r="H35" s="1">
        <v>45.466593141011998</v>
      </c>
      <c r="I35" s="1">
        <v>46.592246146656002</v>
      </c>
      <c r="J35" s="2" t="s">
        <v>23</v>
      </c>
      <c r="K35" t="s">
        <v>47</v>
      </c>
      <c r="L35" t="s">
        <v>25</v>
      </c>
      <c r="M35" t="s">
        <v>26</v>
      </c>
      <c r="N35" t="s">
        <v>48</v>
      </c>
      <c r="O35" t="s">
        <v>49</v>
      </c>
      <c r="P35" s="1">
        <f t="shared" ref="P35:P36" si="17">+F35</f>
        <v>48.941435028000001</v>
      </c>
      <c r="Q35">
        <f t="shared" si="14"/>
        <v>46.404637312382008</v>
      </c>
      <c r="R35">
        <f t="shared" si="15"/>
        <v>0.13408612336438355</v>
      </c>
      <c r="S35">
        <f t="shared" si="16"/>
        <v>0.12713599263666303</v>
      </c>
      <c r="T35">
        <f t="shared" si="13"/>
        <v>46.404637312382008</v>
      </c>
    </row>
    <row r="36" spans="1:20">
      <c r="A36" t="s">
        <v>18</v>
      </c>
      <c r="B36" t="s">
        <v>19</v>
      </c>
      <c r="C36" t="s">
        <v>40</v>
      </c>
      <c r="D36" t="s">
        <v>21</v>
      </c>
      <c r="E36" t="s">
        <v>46</v>
      </c>
      <c r="F36" s="1">
        <v>314.820559758</v>
      </c>
      <c r="G36" s="1">
        <v>301.91291680792199</v>
      </c>
      <c r="H36" s="1">
        <v>292.46830001518202</v>
      </c>
      <c r="I36" s="1">
        <v>299.70917288961601</v>
      </c>
      <c r="J36" s="2" t="s">
        <v>23</v>
      </c>
      <c r="K36" t="s">
        <v>47</v>
      </c>
      <c r="L36" t="s">
        <v>25</v>
      </c>
      <c r="M36" t="s">
        <v>26</v>
      </c>
      <c r="N36" t="s">
        <v>48</v>
      </c>
      <c r="O36" t="s">
        <v>49</v>
      </c>
      <c r="P36" s="1">
        <f>+SUM(F36:F38)+F56</f>
        <v>610.677997237</v>
      </c>
      <c r="Q36" s="1">
        <f>+SUM(T36:T38)+T56</f>
        <v>613.28540042266548</v>
      </c>
      <c r="R36">
        <f t="shared" si="15"/>
        <v>1.673090403389041</v>
      </c>
      <c r="S36">
        <f t="shared" si="16"/>
        <v>1.6802339737607273</v>
      </c>
      <c r="T36">
        <f t="shared" si="13"/>
        <v>298.50236074387703</v>
      </c>
    </row>
    <row r="37" spans="1:20">
      <c r="A37" t="s">
        <v>18</v>
      </c>
      <c r="B37" t="s">
        <v>19</v>
      </c>
      <c r="C37" t="s">
        <v>20</v>
      </c>
      <c r="D37" t="s">
        <v>21</v>
      </c>
      <c r="E37" t="s">
        <v>22</v>
      </c>
      <c r="F37" s="1">
        <v>224.9484746</v>
      </c>
      <c r="G37" s="1">
        <v>222.9239383286</v>
      </c>
      <c r="H37" s="1">
        <v>225.62332002380001</v>
      </c>
      <c r="I37" s="1">
        <v>241.3697132458</v>
      </c>
      <c r="J37" s="2" t="s">
        <v>23</v>
      </c>
      <c r="K37" t="s">
        <v>24</v>
      </c>
      <c r="L37" t="s">
        <v>25</v>
      </c>
      <c r="M37" t="s">
        <v>26</v>
      </c>
      <c r="N37" t="s">
        <v>27</v>
      </c>
      <c r="O37" t="s">
        <v>28</v>
      </c>
      <c r="T37">
        <f t="shared" si="13"/>
        <v>238.74531437546665</v>
      </c>
    </row>
    <row r="38" spans="1:20">
      <c r="A38" t="s">
        <v>18</v>
      </c>
      <c r="B38" t="s">
        <v>19</v>
      </c>
      <c r="C38" t="s">
        <v>32</v>
      </c>
      <c r="D38" t="s">
        <v>21</v>
      </c>
      <c r="E38" t="s">
        <v>22</v>
      </c>
      <c r="F38" s="1">
        <v>66.240224150000003</v>
      </c>
      <c r="G38" s="1">
        <v>65.644062132650006</v>
      </c>
      <c r="H38" s="1">
        <v>66.438944822449997</v>
      </c>
      <c r="I38" s="1">
        <v>71.075760512949998</v>
      </c>
      <c r="J38" s="2" t="s">
        <v>23</v>
      </c>
      <c r="K38" t="s">
        <v>24</v>
      </c>
      <c r="L38" t="s">
        <v>25</v>
      </c>
      <c r="M38" t="s">
        <v>26</v>
      </c>
      <c r="N38" t="s">
        <v>27</v>
      </c>
      <c r="O38" t="s">
        <v>28</v>
      </c>
      <c r="T38">
        <f t="shared" si="13"/>
        <v>70.302957897866662</v>
      </c>
    </row>
    <row r="39" spans="1:20">
      <c r="A39" t="s">
        <v>18</v>
      </c>
      <c r="B39" t="s">
        <v>19</v>
      </c>
      <c r="C39" t="s">
        <v>33</v>
      </c>
      <c r="D39" t="s">
        <v>21</v>
      </c>
      <c r="E39" t="s">
        <v>22</v>
      </c>
      <c r="F39" s="1">
        <v>371.0348333</v>
      </c>
      <c r="G39" s="1">
        <v>367.69551980030002</v>
      </c>
      <c r="H39" s="1">
        <v>372.14793779989998</v>
      </c>
      <c r="I39" s="1">
        <v>398.12037613090001</v>
      </c>
      <c r="J39" s="2" t="s">
        <v>23</v>
      </c>
      <c r="K39" t="s">
        <v>24</v>
      </c>
      <c r="L39" t="s">
        <v>25</v>
      </c>
      <c r="M39" t="s">
        <v>26</v>
      </c>
      <c r="N39" t="s">
        <v>27</v>
      </c>
      <c r="O39" t="s">
        <v>28</v>
      </c>
      <c r="P39" s="1">
        <f t="shared" ref="P39" si="18">+F39</f>
        <v>371.0348333</v>
      </c>
      <c r="Q39">
        <f t="shared" ref="Q39" si="19">+T39</f>
        <v>393.79163640906671</v>
      </c>
      <c r="R39">
        <f t="shared" ref="R39:R59" si="20">+P39/365</f>
        <v>1.0165337898630138</v>
      </c>
      <c r="S39">
        <f t="shared" ref="S39:S59" si="21">+Q39/365</f>
        <v>1.0788811956412787</v>
      </c>
      <c r="T39">
        <f t="shared" si="13"/>
        <v>393.79163640906671</v>
      </c>
    </row>
    <row r="40" spans="1:20">
      <c r="A40" t="s">
        <v>18</v>
      </c>
      <c r="B40" t="s">
        <v>19</v>
      </c>
      <c r="C40" t="s">
        <v>36</v>
      </c>
      <c r="D40" t="s">
        <v>21</v>
      </c>
      <c r="E40" t="s">
        <v>22</v>
      </c>
      <c r="F40" s="1">
        <v>104.8291838</v>
      </c>
      <c r="G40" s="1">
        <v>103.88572114580001</v>
      </c>
      <c r="H40" s="1">
        <v>105.1436713514</v>
      </c>
      <c r="I40" s="1">
        <v>112.4817142174</v>
      </c>
      <c r="J40" s="2" t="s">
        <v>23</v>
      </c>
      <c r="K40" t="s">
        <v>24</v>
      </c>
      <c r="L40" t="s">
        <v>25</v>
      </c>
      <c r="M40" t="s">
        <v>26</v>
      </c>
      <c r="N40" t="s">
        <v>27</v>
      </c>
      <c r="O40" t="s">
        <v>28</v>
      </c>
      <c r="P40" s="1">
        <f>+SUM(F40:F41)+F57</f>
        <v>232.25205664399999</v>
      </c>
      <c r="Q40" s="1">
        <f>+SUM(T40:T41)+T57</f>
        <v>247.01881183324664</v>
      </c>
      <c r="R40">
        <f t="shared" si="20"/>
        <v>0.6363070045041096</v>
      </c>
      <c r="S40">
        <f t="shared" si="21"/>
        <v>0.67676386803629218</v>
      </c>
      <c r="T40">
        <f t="shared" si="13"/>
        <v>111.25870707306666</v>
      </c>
    </row>
    <row r="41" spans="1:20">
      <c r="A41" t="s">
        <v>18</v>
      </c>
      <c r="B41" t="s">
        <v>19</v>
      </c>
      <c r="C41" t="s">
        <v>37</v>
      </c>
      <c r="D41" t="s">
        <v>21</v>
      </c>
      <c r="E41" t="s">
        <v>22</v>
      </c>
      <c r="F41" s="1">
        <v>124.2973496</v>
      </c>
      <c r="G41" s="1">
        <v>123.1786734536</v>
      </c>
      <c r="H41" s="1">
        <v>124.6702416488</v>
      </c>
      <c r="I41" s="1">
        <v>133.37105612080001</v>
      </c>
      <c r="J41" s="2" t="s">
        <v>23</v>
      </c>
      <c r="K41" t="s">
        <v>24</v>
      </c>
      <c r="L41" t="s">
        <v>25</v>
      </c>
      <c r="M41" t="s">
        <v>26</v>
      </c>
      <c r="N41" t="s">
        <v>27</v>
      </c>
      <c r="O41" t="s">
        <v>28</v>
      </c>
      <c r="T41">
        <f t="shared" si="13"/>
        <v>131.92092037546666</v>
      </c>
    </row>
    <row r="42" spans="1:20">
      <c r="A42" t="s">
        <v>18</v>
      </c>
      <c r="B42" t="s">
        <v>19</v>
      </c>
      <c r="C42" t="s">
        <v>38</v>
      </c>
      <c r="D42" t="s">
        <v>21</v>
      </c>
      <c r="E42" t="s">
        <v>22</v>
      </c>
      <c r="F42" s="1">
        <v>75.14624551</v>
      </c>
      <c r="G42" s="1">
        <v>74.469929300410001</v>
      </c>
      <c r="H42" s="1">
        <v>75.371684246529995</v>
      </c>
      <c r="I42" s="1">
        <v>80.631921432230001</v>
      </c>
      <c r="J42" s="2" t="s">
        <v>23</v>
      </c>
      <c r="K42" t="s">
        <v>24</v>
      </c>
      <c r="L42" t="s">
        <v>25</v>
      </c>
      <c r="M42" t="s">
        <v>26</v>
      </c>
      <c r="N42" t="s">
        <v>27</v>
      </c>
      <c r="O42" t="s">
        <v>28</v>
      </c>
      <c r="P42" s="1">
        <f>+SUM(F42:F43)</f>
        <v>102.15103338</v>
      </c>
      <c r="Q42" s="1">
        <f>+SUM(T42:T43)</f>
        <v>108.41629676063999</v>
      </c>
      <c r="R42">
        <f t="shared" ref="R42:R59" si="22">+P42/365</f>
        <v>0.27986584487671234</v>
      </c>
      <c r="S42">
        <f t="shared" ref="S42:S59" si="23">+Q42/365</f>
        <v>0.2970309500291507</v>
      </c>
      <c r="T42">
        <f t="shared" si="13"/>
        <v>79.755215234613331</v>
      </c>
    </row>
    <row r="43" spans="1:20">
      <c r="A43" t="s">
        <v>18</v>
      </c>
      <c r="B43" t="s">
        <v>19</v>
      </c>
      <c r="C43" t="s">
        <v>39</v>
      </c>
      <c r="D43" t="s">
        <v>21</v>
      </c>
      <c r="E43" t="s">
        <v>22</v>
      </c>
      <c r="F43" s="1">
        <v>27.004787870000001</v>
      </c>
      <c r="G43" s="1">
        <v>26.761744779170002</v>
      </c>
      <c r="H43" s="1">
        <v>27.08580223361</v>
      </c>
      <c r="I43" s="1">
        <v>28.97613738451</v>
      </c>
      <c r="J43" s="2" t="s">
        <v>23</v>
      </c>
      <c r="K43" t="s">
        <v>24</v>
      </c>
      <c r="L43" t="s">
        <v>25</v>
      </c>
      <c r="M43" t="s">
        <v>26</v>
      </c>
      <c r="N43" t="s">
        <v>27</v>
      </c>
      <c r="O43" t="s">
        <v>28</v>
      </c>
      <c r="T43">
        <f t="shared" si="13"/>
        <v>28.66108152602667</v>
      </c>
    </row>
    <row r="44" spans="1:20">
      <c r="A44" t="s">
        <v>18</v>
      </c>
      <c r="B44" t="s">
        <v>19</v>
      </c>
      <c r="C44" t="s">
        <v>40</v>
      </c>
      <c r="D44" t="s">
        <v>21</v>
      </c>
      <c r="E44" t="s">
        <v>22</v>
      </c>
      <c r="F44" s="1">
        <v>374.98383480000001</v>
      </c>
      <c r="G44" s="1">
        <v>371.60898028679998</v>
      </c>
      <c r="H44" s="1">
        <v>376.10878630439998</v>
      </c>
      <c r="I44" s="1">
        <v>402.35765474039999</v>
      </c>
      <c r="J44" s="2" t="s">
        <v>23</v>
      </c>
      <c r="K44" t="s">
        <v>24</v>
      </c>
      <c r="L44" t="s">
        <v>25</v>
      </c>
      <c r="M44" t="s">
        <v>26</v>
      </c>
      <c r="N44" t="s">
        <v>27</v>
      </c>
      <c r="O44" t="s">
        <v>28</v>
      </c>
      <c r="P44" s="1">
        <f t="shared" ref="P44" si="24">+F44</f>
        <v>374.98383480000001</v>
      </c>
      <c r="Q44">
        <f t="shared" ref="Q44" si="25">+T44</f>
        <v>397.9828433344</v>
      </c>
      <c r="R44">
        <f t="shared" ref="R44:R59" si="26">+P44/365</f>
        <v>1.0273529720547945</v>
      </c>
      <c r="S44">
        <f t="shared" ref="S44:S59" si="27">+Q44/365</f>
        <v>1.0903639543408219</v>
      </c>
      <c r="T44">
        <f t="shared" si="13"/>
        <v>397.9828433344</v>
      </c>
    </row>
    <row r="45" spans="1:20">
      <c r="A45" t="s">
        <v>18</v>
      </c>
      <c r="B45" t="s">
        <v>19</v>
      </c>
      <c r="C45" t="s">
        <v>41</v>
      </c>
      <c r="D45" t="s">
        <v>21</v>
      </c>
      <c r="E45" t="s">
        <v>22</v>
      </c>
      <c r="F45" s="1">
        <v>172.9837258</v>
      </c>
      <c r="G45" s="1">
        <v>171.42687226780001</v>
      </c>
      <c r="H45" s="1">
        <v>173.5026769774</v>
      </c>
      <c r="I45" s="1">
        <v>185.6115377834</v>
      </c>
      <c r="J45" s="2" t="s">
        <v>23</v>
      </c>
      <c r="K45" t="s">
        <v>24</v>
      </c>
      <c r="L45" t="s">
        <v>25</v>
      </c>
      <c r="M45" t="s">
        <v>26</v>
      </c>
      <c r="N45" t="s">
        <v>27</v>
      </c>
      <c r="O45" t="s">
        <v>28</v>
      </c>
      <c r="P45" s="1">
        <f>+SUM(F45:F47)+F58</f>
        <v>387.02450796200003</v>
      </c>
      <c r="Q45" s="1">
        <f>+SUM(T45:T47)+T58</f>
        <v>411.78321699108074</v>
      </c>
      <c r="R45">
        <f t="shared" si="26"/>
        <v>1.0603411177041098</v>
      </c>
      <c r="S45">
        <f t="shared" si="27"/>
        <v>1.1281731972358375</v>
      </c>
      <c r="T45">
        <f t="shared" si="13"/>
        <v>183.59339431573332</v>
      </c>
    </row>
    <row r="46" spans="1:20">
      <c r="A46" t="s">
        <v>18</v>
      </c>
      <c r="B46" t="s">
        <v>19</v>
      </c>
      <c r="C46" t="s">
        <v>42</v>
      </c>
      <c r="D46" t="s">
        <v>21</v>
      </c>
      <c r="E46" t="s">
        <v>22</v>
      </c>
      <c r="F46" s="1">
        <v>201.26283419999999</v>
      </c>
      <c r="G46" s="1">
        <v>199.4514686922</v>
      </c>
      <c r="H46" s="1">
        <v>201.86662270260001</v>
      </c>
      <c r="I46" s="1">
        <v>215.95502109660001</v>
      </c>
      <c r="J46" s="2" t="s">
        <v>23</v>
      </c>
      <c r="K46" t="s">
        <v>24</v>
      </c>
      <c r="L46" t="s">
        <v>25</v>
      </c>
      <c r="M46" t="s">
        <v>26</v>
      </c>
      <c r="N46" t="s">
        <v>27</v>
      </c>
      <c r="O46" t="s">
        <v>28</v>
      </c>
      <c r="T46">
        <f t="shared" si="13"/>
        <v>213.60695469760003</v>
      </c>
    </row>
    <row r="47" spans="1:20">
      <c r="A47" t="s">
        <v>18</v>
      </c>
      <c r="B47" t="s">
        <v>19</v>
      </c>
      <c r="C47" t="s">
        <v>43</v>
      </c>
      <c r="D47" t="s">
        <v>21</v>
      </c>
      <c r="E47" t="s">
        <v>22</v>
      </c>
      <c r="F47" s="1">
        <v>6.662942728</v>
      </c>
      <c r="G47" s="1">
        <v>6.6029762434480004</v>
      </c>
      <c r="H47" s="1">
        <v>6.6829315561840001</v>
      </c>
      <c r="I47" s="1">
        <v>7.1493375471440004</v>
      </c>
      <c r="J47" s="2" t="s">
        <v>23</v>
      </c>
      <c r="K47" t="s">
        <v>24</v>
      </c>
      <c r="L47" t="s">
        <v>25</v>
      </c>
      <c r="M47" t="s">
        <v>26</v>
      </c>
      <c r="N47" t="s">
        <v>27</v>
      </c>
      <c r="O47" t="s">
        <v>28</v>
      </c>
      <c r="T47">
        <f t="shared" si="13"/>
        <v>7.0716032153173343</v>
      </c>
    </row>
    <row r="48" spans="1:20">
      <c r="A48" t="s">
        <v>18</v>
      </c>
      <c r="B48" t="s">
        <v>19</v>
      </c>
      <c r="C48" t="s">
        <v>44</v>
      </c>
      <c r="D48" t="s">
        <v>21</v>
      </c>
      <c r="E48" t="s">
        <v>22</v>
      </c>
      <c r="F48" s="1">
        <v>159.04080020000001</v>
      </c>
      <c r="G48" s="1">
        <v>157.60943299819999</v>
      </c>
      <c r="H48" s="1">
        <v>159.5179226006</v>
      </c>
      <c r="I48" s="1">
        <v>170.6507786146</v>
      </c>
      <c r="J48" s="2" t="s">
        <v>23</v>
      </c>
      <c r="K48" t="s">
        <v>24</v>
      </c>
      <c r="L48" t="s">
        <v>25</v>
      </c>
      <c r="M48" t="s">
        <v>26</v>
      </c>
      <c r="N48" t="s">
        <v>27</v>
      </c>
      <c r="O48" t="s">
        <v>28</v>
      </c>
      <c r="P48" s="1">
        <f>+SUM(F48:F49)</f>
        <v>162.31711008000002</v>
      </c>
      <c r="Q48" s="1">
        <f>+SUM(T48:T49)</f>
        <v>172.27255949824001</v>
      </c>
      <c r="R48">
        <f t="shared" ref="R48:R59" si="28">+P48/365</f>
        <v>0.44470441117808224</v>
      </c>
      <c r="S48">
        <f t="shared" ref="S48:S59" si="29">+Q48/365</f>
        <v>0.47197961506367125</v>
      </c>
      <c r="T48">
        <f t="shared" si="13"/>
        <v>168.79530261226668</v>
      </c>
    </row>
    <row r="49" spans="1:20">
      <c r="A49" t="s">
        <v>18</v>
      </c>
      <c r="B49" t="s">
        <v>19</v>
      </c>
      <c r="C49" t="s">
        <v>45</v>
      </c>
      <c r="D49" t="s">
        <v>21</v>
      </c>
      <c r="E49" t="s">
        <v>22</v>
      </c>
      <c r="F49" s="1">
        <v>3.2763098799999999</v>
      </c>
      <c r="G49" s="1">
        <v>3.24682309108</v>
      </c>
      <c r="H49" s="1">
        <v>3.2861388096400002</v>
      </c>
      <c r="I49" s="1">
        <v>3.5154805012399999</v>
      </c>
      <c r="J49" s="2" t="s">
        <v>23</v>
      </c>
      <c r="K49" t="s">
        <v>24</v>
      </c>
      <c r="L49" t="s">
        <v>25</v>
      </c>
      <c r="M49" t="s">
        <v>26</v>
      </c>
      <c r="N49" t="s">
        <v>27</v>
      </c>
      <c r="O49" t="s">
        <v>28</v>
      </c>
      <c r="T49">
        <f t="shared" si="13"/>
        <v>3.4772568859733335</v>
      </c>
    </row>
    <row r="50" spans="1:20">
      <c r="A50" t="s">
        <v>18</v>
      </c>
      <c r="B50" t="s">
        <v>19</v>
      </c>
      <c r="C50" t="s">
        <v>29</v>
      </c>
      <c r="D50" t="s">
        <v>21</v>
      </c>
      <c r="E50" t="s">
        <v>30</v>
      </c>
      <c r="F50" s="1">
        <v>18.480084699999999</v>
      </c>
      <c r="G50" s="1">
        <v>17.722401227300001</v>
      </c>
      <c r="H50" s="1">
        <v>17.167998686299999</v>
      </c>
      <c r="I50" s="1">
        <v>17.593040634400001</v>
      </c>
      <c r="J50" s="2" t="s">
        <v>23</v>
      </c>
      <c r="K50" t="s">
        <v>24</v>
      </c>
      <c r="L50" t="s">
        <v>25</v>
      </c>
      <c r="M50" t="s">
        <v>26</v>
      </c>
      <c r="N50" t="s">
        <v>31</v>
      </c>
      <c r="O50" t="s">
        <v>28</v>
      </c>
      <c r="P50" s="1">
        <f t="shared" ref="P50" si="30">+F50</f>
        <v>18.480084699999999</v>
      </c>
      <c r="Q50">
        <f t="shared" ref="Q50" si="31">+T50</f>
        <v>17.522200309716666</v>
      </c>
      <c r="R50">
        <f t="shared" ref="R50:R59" si="32">+P50/365</f>
        <v>5.0630369041095885E-2</v>
      </c>
      <c r="S50">
        <f t="shared" ref="S50:S59" si="33">+Q50/365</f>
        <v>4.8006028245799089E-2</v>
      </c>
      <c r="T50">
        <f t="shared" si="13"/>
        <v>17.522200309716666</v>
      </c>
    </row>
    <row r="51" spans="1:20">
      <c r="A51" t="s">
        <v>18</v>
      </c>
      <c r="B51" t="s">
        <v>19</v>
      </c>
      <c r="C51" t="s">
        <v>33</v>
      </c>
      <c r="D51" t="s">
        <v>21</v>
      </c>
      <c r="E51" t="s">
        <v>30</v>
      </c>
      <c r="F51" s="1">
        <v>5.7425181490000003</v>
      </c>
      <c r="G51" s="1">
        <v>5.5070749048909997</v>
      </c>
      <c r="H51" s="1">
        <v>5.334799360421</v>
      </c>
      <c r="I51" s="1">
        <v>5.4668772778479999</v>
      </c>
      <c r="J51" s="2" t="s">
        <v>23</v>
      </c>
      <c r="K51" t="s">
        <v>24</v>
      </c>
      <c r="L51" t="s">
        <v>25</v>
      </c>
      <c r="M51" t="s">
        <v>26</v>
      </c>
      <c r="N51" t="s">
        <v>31</v>
      </c>
      <c r="O51" t="s">
        <v>28</v>
      </c>
      <c r="P51" s="1">
        <f>+SUM(F51:F52)</f>
        <v>12.810165759</v>
      </c>
      <c r="Q51" s="1">
        <f>+SUM(T51:T52)</f>
        <v>12.1461721671585</v>
      </c>
      <c r="R51">
        <f t="shared" si="32"/>
        <v>3.509634454520548E-2</v>
      </c>
      <c r="S51">
        <f t="shared" si="33"/>
        <v>3.3277184019612327E-2</v>
      </c>
      <c r="T51">
        <f t="shared" si="13"/>
        <v>5.4448642916101662</v>
      </c>
    </row>
    <row r="52" spans="1:20">
      <c r="A52" t="s">
        <v>18</v>
      </c>
      <c r="B52" t="s">
        <v>19</v>
      </c>
      <c r="C52" t="s">
        <v>40</v>
      </c>
      <c r="D52" t="s">
        <v>21</v>
      </c>
      <c r="E52" t="s">
        <v>30</v>
      </c>
      <c r="F52" s="1">
        <v>7.0676476099999999</v>
      </c>
      <c r="G52" s="1">
        <v>6.777874057990001</v>
      </c>
      <c r="H52" s="1">
        <v>6.565844629689999</v>
      </c>
      <c r="I52" s="1">
        <v>6.7284005247199996</v>
      </c>
      <c r="J52" s="2" t="s">
        <v>23</v>
      </c>
      <c r="K52" t="s">
        <v>24</v>
      </c>
      <c r="L52" t="s">
        <v>25</v>
      </c>
      <c r="M52" t="s">
        <v>26</v>
      </c>
      <c r="N52" t="s">
        <v>31</v>
      </c>
      <c r="O52" t="s">
        <v>28</v>
      </c>
      <c r="T52">
        <f t="shared" si="13"/>
        <v>6.7013078755483333</v>
      </c>
    </row>
    <row r="53" spans="1:20">
      <c r="A53" t="s">
        <v>18</v>
      </c>
      <c r="B53" t="s">
        <v>19</v>
      </c>
      <c r="C53" t="s">
        <v>43</v>
      </c>
      <c r="D53" t="s">
        <v>21</v>
      </c>
      <c r="E53" t="s">
        <v>30</v>
      </c>
      <c r="F53" s="1">
        <v>9.6349341600000002</v>
      </c>
      <c r="G53" s="1">
        <v>9.2399018594399998</v>
      </c>
      <c r="H53" s="1">
        <v>8.9508538346400002</v>
      </c>
      <c r="I53" s="1">
        <v>9.1724573203199995</v>
      </c>
      <c r="J53" s="2" t="s">
        <v>23</v>
      </c>
      <c r="K53" t="s">
        <v>24</v>
      </c>
      <c r="L53" t="s">
        <v>25</v>
      </c>
      <c r="M53" t="s">
        <v>26</v>
      </c>
      <c r="N53" t="s">
        <v>31</v>
      </c>
      <c r="O53" t="s">
        <v>28</v>
      </c>
      <c r="P53" s="1">
        <f t="shared" ref="P53:P54" si="34">+F53</f>
        <v>9.6349341600000002</v>
      </c>
      <c r="Q53">
        <f t="shared" ref="Q53:Q54" si="35">+T53</f>
        <v>9.135523406039999</v>
      </c>
      <c r="R53">
        <f t="shared" ref="R53:R59" si="36">+P53/365</f>
        <v>2.6397079890410961E-2</v>
      </c>
      <c r="S53">
        <f t="shared" ref="S53:S59" si="37">+Q53/365</f>
        <v>2.5028831249424656E-2</v>
      </c>
      <c r="T53">
        <f t="shared" si="13"/>
        <v>9.135523406039999</v>
      </c>
    </row>
    <row r="54" spans="1:20">
      <c r="A54" t="s">
        <v>18</v>
      </c>
      <c r="B54" t="s">
        <v>19</v>
      </c>
      <c r="C54" t="s">
        <v>33</v>
      </c>
      <c r="D54" t="s">
        <v>21</v>
      </c>
      <c r="E54" t="s">
        <v>34</v>
      </c>
      <c r="F54" s="1">
        <v>3.0080900640000001</v>
      </c>
      <c r="G54" s="1">
        <v>3.2818262598239998</v>
      </c>
      <c r="H54" s="1">
        <v>3.5044249245599999</v>
      </c>
      <c r="I54" s="1">
        <v>3.7330397694239998</v>
      </c>
      <c r="J54" s="2" t="s">
        <v>23</v>
      </c>
      <c r="K54" t="s">
        <v>24</v>
      </c>
      <c r="L54" t="s">
        <v>25</v>
      </c>
      <c r="M54" t="s">
        <v>26</v>
      </c>
      <c r="N54" t="s">
        <v>35</v>
      </c>
      <c r="O54" t="s">
        <v>28</v>
      </c>
      <c r="P54" s="1">
        <f t="shared" si="34"/>
        <v>3.0080900640000001</v>
      </c>
      <c r="Q54">
        <f t="shared" si="35"/>
        <v>3.6949372952799999</v>
      </c>
      <c r="R54">
        <f t="shared" si="36"/>
        <v>8.2413426410958904E-3</v>
      </c>
      <c r="S54">
        <f t="shared" si="37"/>
        <v>1.0123115877479452E-2</v>
      </c>
      <c r="T54">
        <f t="shared" si="13"/>
        <v>3.6949372952799999</v>
      </c>
    </row>
    <row r="55" spans="1:20">
      <c r="A55" t="s">
        <v>18</v>
      </c>
      <c r="B55" t="s">
        <v>19</v>
      </c>
      <c r="C55" t="s">
        <v>37</v>
      </c>
      <c r="D55" t="s">
        <v>21</v>
      </c>
      <c r="E55" t="s">
        <v>34</v>
      </c>
      <c r="F55" s="1">
        <v>1.8797075059999999</v>
      </c>
      <c r="G55" s="1">
        <v>2.0507608890459998</v>
      </c>
      <c r="H55" s="1">
        <v>2.18985924449</v>
      </c>
      <c r="I55" s="1">
        <v>2.3327170149460001</v>
      </c>
      <c r="J55" s="2" t="s">
        <v>23</v>
      </c>
      <c r="K55" t="s">
        <v>24</v>
      </c>
      <c r="L55" t="s">
        <v>25</v>
      </c>
      <c r="M55" t="s">
        <v>26</v>
      </c>
      <c r="N55" t="s">
        <v>35</v>
      </c>
      <c r="O55" t="s">
        <v>28</v>
      </c>
      <c r="T55">
        <f t="shared" si="13"/>
        <v>2.3089073865366667</v>
      </c>
    </row>
    <row r="56" spans="1:20">
      <c r="A56" t="s">
        <v>18</v>
      </c>
      <c r="B56" t="s">
        <v>19</v>
      </c>
      <c r="C56" t="s">
        <v>38</v>
      </c>
      <c r="D56" t="s">
        <v>21</v>
      </c>
      <c r="E56" t="s">
        <v>34</v>
      </c>
      <c r="F56" s="1">
        <v>4.6687387290000002</v>
      </c>
      <c r="G56" s="1">
        <v>5.093593953339</v>
      </c>
      <c r="H56" s="1">
        <v>5.4390806192849999</v>
      </c>
      <c r="I56" s="1">
        <v>5.7939047626890012</v>
      </c>
      <c r="J56" s="2" t="s">
        <v>23</v>
      </c>
      <c r="K56" t="s">
        <v>24</v>
      </c>
      <c r="L56" t="s">
        <v>25</v>
      </c>
      <c r="M56" t="s">
        <v>26</v>
      </c>
      <c r="N56" t="s">
        <v>35</v>
      </c>
      <c r="O56" t="s">
        <v>28</v>
      </c>
      <c r="T56">
        <f t="shared" si="13"/>
        <v>5.7347674054550009</v>
      </c>
    </row>
    <row r="57" spans="1:20">
      <c r="A57" t="s">
        <v>18</v>
      </c>
      <c r="B57" t="s">
        <v>19</v>
      </c>
      <c r="C57" t="s">
        <v>40</v>
      </c>
      <c r="D57" t="s">
        <v>21</v>
      </c>
      <c r="E57" t="s">
        <v>34</v>
      </c>
      <c r="F57" s="1">
        <v>3.125523244</v>
      </c>
      <c r="G57" s="1">
        <v>3.409945859204</v>
      </c>
      <c r="H57" s="1">
        <v>3.6412345792599998</v>
      </c>
      <c r="I57" s="1">
        <v>3.878774345804</v>
      </c>
      <c r="J57" s="2" t="s">
        <v>23</v>
      </c>
      <c r="K57" t="s">
        <v>24</v>
      </c>
      <c r="L57" t="s">
        <v>25</v>
      </c>
      <c r="M57" t="s">
        <v>26</v>
      </c>
      <c r="N57" t="s">
        <v>35</v>
      </c>
      <c r="O57" t="s">
        <v>28</v>
      </c>
      <c r="T57">
        <f t="shared" si="13"/>
        <v>3.8391843847133331</v>
      </c>
    </row>
    <row r="58" spans="1:20">
      <c r="A58" t="s">
        <v>18</v>
      </c>
      <c r="B58" t="s">
        <v>19</v>
      </c>
      <c r="C58" t="s">
        <v>41</v>
      </c>
      <c r="D58" t="s">
        <v>21</v>
      </c>
      <c r="E58" t="s">
        <v>34</v>
      </c>
      <c r="F58" s="1">
        <v>6.1150052339999998</v>
      </c>
      <c r="G58" s="1">
        <v>6.671470710293999</v>
      </c>
      <c r="H58" s="1">
        <v>7.1239810976099998</v>
      </c>
      <c r="I58" s="1">
        <v>7.588721495394001</v>
      </c>
      <c r="J58" s="2" t="s">
        <v>23</v>
      </c>
      <c r="K58" t="s">
        <v>24</v>
      </c>
      <c r="L58" t="s">
        <v>25</v>
      </c>
      <c r="M58" t="s">
        <v>26</v>
      </c>
      <c r="N58" t="s">
        <v>35</v>
      </c>
      <c r="O58" t="s">
        <v>28</v>
      </c>
      <c r="T58">
        <f t="shared" si="13"/>
        <v>7.5112647624299997</v>
      </c>
    </row>
    <row r="59" spans="1:20">
      <c r="P59">
        <f>+SUM(P33:P58)</f>
        <v>2343.2156504060003</v>
      </c>
      <c r="Q59">
        <f>+SUM(Q33:Q58)</f>
        <v>2443.3673068468793</v>
      </c>
      <c r="R59">
        <f>+SUM(R33:R58)</f>
        <v>6.4197689052219182</v>
      </c>
      <c r="S59">
        <f>+SUM(S33:S58)</f>
        <v>6.6941570050599424</v>
      </c>
      <c r="T59">
        <f>+SUM(T33:T58)</f>
        <v>2443.3673068468797</v>
      </c>
    </row>
    <row r="60" spans="1:20">
      <c r="A60" t="s">
        <v>50</v>
      </c>
      <c r="I60" t="s">
        <v>51</v>
      </c>
      <c r="J60" t="s">
        <v>52</v>
      </c>
      <c r="K60" t="s">
        <v>53</v>
      </c>
      <c r="L60" t="s">
        <v>54</v>
      </c>
      <c r="M60" t="s">
        <v>55</v>
      </c>
      <c r="N60" t="s">
        <v>56</v>
      </c>
      <c r="O60" t="s">
        <v>57</v>
      </c>
      <c r="P60" t="s">
        <v>58</v>
      </c>
      <c r="Q60" t="s">
        <v>59</v>
      </c>
      <c r="R60" t="s">
        <v>60</v>
      </c>
      <c r="T60">
        <f>+T59/365</f>
        <v>6.6941570050599442</v>
      </c>
    </row>
    <row r="61" spans="1:20">
      <c r="B61" t="s">
        <v>46</v>
      </c>
      <c r="C61" s="2" t="s">
        <v>23</v>
      </c>
      <c r="D61" t="s">
        <v>47</v>
      </c>
      <c r="E61" t="s">
        <v>25</v>
      </c>
      <c r="F61" t="s">
        <v>26</v>
      </c>
      <c r="G61" t="s">
        <v>48</v>
      </c>
      <c r="H61" t="s">
        <v>49</v>
      </c>
      <c r="I61" s="1">
        <f>+SUM(F33:F36)</f>
        <v>371.78185457199999</v>
      </c>
      <c r="J61" s="1">
        <f t="shared" ref="J61:L61" si="38">+SUM(G33:G36)</f>
        <v>356.53879853454799</v>
      </c>
      <c r="K61" s="1">
        <f t="shared" si="38"/>
        <v>345.385342897388</v>
      </c>
      <c r="L61" s="1">
        <f t="shared" si="38"/>
        <v>353.93632555254402</v>
      </c>
      <c r="M61" s="1">
        <f>+K61*1/6+L61*5/6</f>
        <v>352.51116177668467</v>
      </c>
      <c r="N61" s="1">
        <f>+I61/365</f>
        <v>1.0185804234849314</v>
      </c>
      <c r="O61" s="1">
        <f t="shared" ref="O61:O64" si="39">+J61/365</f>
        <v>0.97681862612204928</v>
      </c>
      <c r="P61" s="1">
        <f t="shared" ref="P61:P64" si="40">+K61/365</f>
        <v>0.94626121341750136</v>
      </c>
      <c r="Q61" s="1">
        <f t="shared" ref="Q61:Q64" si="41">+L61/365</f>
        <v>0.96968856315765484</v>
      </c>
      <c r="R61" s="1">
        <f t="shared" ref="R61:R64" si="42">+M61/365</f>
        <v>0.96578400486762928</v>
      </c>
    </row>
    <row r="62" spans="1:20">
      <c r="B62" t="s">
        <v>22</v>
      </c>
      <c r="C62" s="2" t="s">
        <v>23</v>
      </c>
      <c r="D62" t="s">
        <v>24</v>
      </c>
      <c r="E62" t="s">
        <v>25</v>
      </c>
      <c r="F62" t="s">
        <v>26</v>
      </c>
      <c r="G62" t="s">
        <v>27</v>
      </c>
      <c r="H62" t="s">
        <v>28</v>
      </c>
      <c r="I62" s="1">
        <f>+SUM(F37:F49)</f>
        <v>1911.7115464379999</v>
      </c>
      <c r="J62" s="1">
        <f>+SUM(G37:G49)</f>
        <v>1894.5061425200579</v>
      </c>
      <c r="K62" s="1">
        <f>+SUM(H37:H49)</f>
        <v>1917.4466810773142</v>
      </c>
      <c r="L62" s="1">
        <f>+SUM(I37:I49)</f>
        <v>2051.2664893279739</v>
      </c>
      <c r="M62" s="1">
        <f t="shared" ref="M62:M64" si="43">+K62*1/6+L62*5/6</f>
        <v>2028.963187952864</v>
      </c>
      <c r="N62" s="1">
        <f t="shared" ref="N62:N64" si="44">+I62/365</f>
        <v>5.2375658806520544</v>
      </c>
      <c r="O62" s="1">
        <f t="shared" si="39"/>
        <v>5.1904277877261862</v>
      </c>
      <c r="P62" s="1">
        <f t="shared" si="40"/>
        <v>5.2532785782940117</v>
      </c>
      <c r="Q62" s="1">
        <f t="shared" si="41"/>
        <v>5.6199081899396548</v>
      </c>
      <c r="R62" s="1">
        <f t="shared" si="42"/>
        <v>5.5588032546653805</v>
      </c>
    </row>
    <row r="63" spans="1:20">
      <c r="B63" t="s">
        <v>30</v>
      </c>
      <c r="C63" s="2" t="s">
        <v>23</v>
      </c>
      <c r="D63" t="s">
        <v>24</v>
      </c>
      <c r="E63" t="s">
        <v>25</v>
      </c>
      <c r="F63" t="s">
        <v>26</v>
      </c>
      <c r="G63" t="s">
        <v>31</v>
      </c>
      <c r="H63" t="s">
        <v>28</v>
      </c>
      <c r="I63" s="1">
        <f>+SUM(F50:F53)</f>
        <v>40.925184618999999</v>
      </c>
      <c r="J63" s="1">
        <f t="shared" ref="J63:L63" si="45">+SUM(G50:G53)</f>
        <v>39.247252049620997</v>
      </c>
      <c r="K63" s="1">
        <f t="shared" si="45"/>
        <v>38.019496511050995</v>
      </c>
      <c r="L63" s="1">
        <f t="shared" si="45"/>
        <v>38.960775757287998</v>
      </c>
      <c r="M63" s="1">
        <f t="shared" si="43"/>
        <v>38.803895882915164</v>
      </c>
      <c r="N63" s="1">
        <f t="shared" si="44"/>
        <v>0.11212379347671232</v>
      </c>
      <c r="O63" s="1">
        <f t="shared" si="39"/>
        <v>0.10752671794416711</v>
      </c>
      <c r="P63" s="1">
        <f t="shared" si="40"/>
        <v>0.10416300413986575</v>
      </c>
      <c r="Q63" s="1">
        <f t="shared" si="41"/>
        <v>0.10674185138983013</v>
      </c>
      <c r="R63" s="1">
        <f t="shared" si="42"/>
        <v>0.10631204351483607</v>
      </c>
    </row>
    <row r="64" spans="1:20">
      <c r="B64" t="s">
        <v>34</v>
      </c>
      <c r="C64" s="2" t="s">
        <v>23</v>
      </c>
      <c r="D64" t="s">
        <v>24</v>
      </c>
      <c r="E64" t="s">
        <v>25</v>
      </c>
      <c r="F64" t="s">
        <v>26</v>
      </c>
      <c r="G64" t="s">
        <v>35</v>
      </c>
      <c r="H64" t="s">
        <v>28</v>
      </c>
      <c r="I64" s="1">
        <f>+SUM(F54:F58)</f>
        <v>18.797064777000003</v>
      </c>
      <c r="J64" s="1">
        <f t="shared" ref="J64:L64" si="46">+SUM(G54:G58)</f>
        <v>20.507597671707</v>
      </c>
      <c r="K64" s="1">
        <f t="shared" si="46"/>
        <v>21.898580465205001</v>
      </c>
      <c r="L64" s="1">
        <f t="shared" si="46"/>
        <v>23.327157388257003</v>
      </c>
      <c r="M64" s="1">
        <f t="shared" si="43"/>
        <v>23.089061234415002</v>
      </c>
      <c r="N64" s="1">
        <f t="shared" si="44"/>
        <v>5.1498807608219184E-2</v>
      </c>
      <c r="O64" s="1">
        <f t="shared" si="39"/>
        <v>5.6185199100567122E-2</v>
      </c>
      <c r="P64" s="1">
        <f t="shared" si="40"/>
        <v>5.9996110863575342E-2</v>
      </c>
      <c r="Q64" s="1">
        <f t="shared" si="41"/>
        <v>6.3910020241800009E-2</v>
      </c>
      <c r="R64" s="1">
        <f t="shared" si="42"/>
        <v>6.3257702012095893E-2</v>
      </c>
    </row>
    <row r="65" spans="2:18">
      <c r="B65" t="s">
        <v>61</v>
      </c>
      <c r="I65" s="1">
        <f>+SUM(I61:I64)</f>
        <v>2343.2156504059999</v>
      </c>
      <c r="J65" s="1">
        <f t="shared" ref="J65:M65" si="47">+SUM(J61:J64)</f>
        <v>2310.7997907759336</v>
      </c>
      <c r="K65" s="1">
        <f t="shared" si="47"/>
        <v>2322.7501009509583</v>
      </c>
      <c r="L65" s="1">
        <f t="shared" si="47"/>
        <v>2467.4907480260631</v>
      </c>
      <c r="M65" s="1">
        <f t="shared" si="47"/>
        <v>2443.3673068468788</v>
      </c>
      <c r="N65" s="1">
        <f>+SUM(N61:N64)</f>
        <v>6.4197689052219173</v>
      </c>
      <c r="O65" s="1">
        <f t="shared" ref="O65:R65" si="48">+SUM(O61:O64)</f>
        <v>6.3309583308929698</v>
      </c>
      <c r="P65" s="1">
        <f t="shared" si="48"/>
        <v>6.3636989067149541</v>
      </c>
      <c r="Q65" s="1">
        <f t="shared" si="48"/>
        <v>6.7602486247289395</v>
      </c>
      <c r="R65" s="1">
        <f t="shared" si="48"/>
        <v>6.6941570050599415</v>
      </c>
    </row>
  </sheetData>
  <sortState xmlns:xlrd2="http://schemas.microsoft.com/office/spreadsheetml/2017/richdata2" ref="A33:O58">
    <sortCondition ref="E33:E58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D33C20B60FB4094ACE0FF35E1F214" ma:contentTypeVersion="15" ma:contentTypeDescription="Create a new document." ma:contentTypeScope="" ma:versionID="99d3eb1ea416b4fb18268c3a8514a863">
  <xsd:schema xmlns:xsd="http://www.w3.org/2001/XMLSchema" xmlns:xs="http://www.w3.org/2001/XMLSchema" xmlns:p="http://schemas.microsoft.com/office/2006/metadata/properties" xmlns:ns2="8f254427-4c97-4196-ad61-b055f5f542e4" xmlns:ns3="6601c63a-c8bd-4021-b252-e7c1551181e0" targetNamespace="http://schemas.microsoft.com/office/2006/metadata/properties" ma:root="true" ma:fieldsID="510609fad5ef17ac03e65ba9e8a9b4a4" ns2:_="" ns3:_="">
    <xsd:import namespace="8f254427-4c97-4196-ad61-b055f5f542e4"/>
    <xsd:import namespace="6601c63a-c8bd-4021-b252-e7c1551181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254427-4c97-4196-ad61-b055f5f542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0d1b9b15-6ca2-435f-87bd-c880ab9116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1c63a-c8bd-4021-b252-e7c1551181e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91c291bc-cf64-454c-aa19-0f66ca0fc686}" ma:internalName="TaxCatchAll" ma:showField="CatchAllData" ma:web="6601c63a-c8bd-4021-b252-e7c1551181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254427-4c97-4196-ad61-b055f5f542e4">
      <Terms xmlns="http://schemas.microsoft.com/office/infopath/2007/PartnerControls"/>
    </lcf76f155ced4ddcb4097134ff3c332f>
    <TaxCatchAll xmlns="6601c63a-c8bd-4021-b252-e7c1551181e0" xsi:nil="true"/>
  </documentManagement>
</p:properties>
</file>

<file path=customXml/itemProps1.xml><?xml version="1.0" encoding="utf-8"?>
<ds:datastoreItem xmlns:ds="http://schemas.openxmlformats.org/officeDocument/2006/customXml" ds:itemID="{DD6EA782-049F-472B-A2CF-C6DF8CC84FF9}"/>
</file>

<file path=customXml/itemProps2.xml><?xml version="1.0" encoding="utf-8"?>
<ds:datastoreItem xmlns:ds="http://schemas.openxmlformats.org/officeDocument/2006/customXml" ds:itemID="{3E59E2DA-2C9E-43E5-BD44-5C2BBC9687D4}"/>
</file>

<file path=customXml/itemProps3.xml><?xml version="1.0" encoding="utf-8"?>
<ds:datastoreItem xmlns:ds="http://schemas.openxmlformats.org/officeDocument/2006/customXml" ds:itemID="{801955F4-AC5B-4258-BDCB-A9D9294053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Grodzinsky, Gil</dc:creator>
  <cp:keywords/>
  <dc:description/>
  <cp:lastModifiedBy>Grodzinsky, Gil</cp:lastModifiedBy>
  <cp:revision/>
  <dcterms:created xsi:type="dcterms:W3CDTF">2024-10-28T16:55:11Z</dcterms:created>
  <dcterms:modified xsi:type="dcterms:W3CDTF">2025-01-28T21:53:19Z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0x0101009E5D33C20B60FB4094ACE0FF35E1F214</vt:lpwstr>
  </property>
  <property fmtid="{D5CDD505-2E9C-101B-9397-08002B2CF9AE}" pid="3" name="MediaServiceImageTags">
    <vt:lpwstr/>
  </property>
</Properties>
</file>