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grodzinsky\Documents\2008 Second Maintenance Plan inc Appendices\A-9\"/>
    </mc:Choice>
  </mc:AlternateContent>
  <xr:revisionPtr revIDLastSave="0" documentId="13_ncr:1_{A8B26D24-BE78-4A71-A1B9-4C42FD58071C}" xr6:coauthVersionLast="47" xr6:coauthVersionMax="47" xr10:uidLastSave="{00000000-0000-0000-0000-000000000000}"/>
  <bookViews>
    <workbookView xWindow="1125" yWindow="2610" windowWidth="16050" windowHeight="7395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8" i="1" l="1"/>
  <c r="T27" i="1"/>
  <c r="Q14" i="1" s="1"/>
  <c r="S14" i="1" s="1"/>
  <c r="T26" i="1"/>
  <c r="Q9" i="1" s="1"/>
  <c r="S9" i="1" s="1"/>
  <c r="T25" i="1"/>
  <c r="T24" i="1"/>
  <c r="T23" i="1"/>
  <c r="Q23" i="1"/>
  <c r="S23" i="1" s="1"/>
  <c r="P23" i="1"/>
  <c r="R23" i="1" s="1"/>
  <c r="T22" i="1"/>
  <c r="Q22" i="1"/>
  <c r="S22" i="1" s="1"/>
  <c r="P22" i="1"/>
  <c r="R22" i="1" s="1"/>
  <c r="T21" i="1"/>
  <c r="T20" i="1"/>
  <c r="Q20" i="1"/>
  <c r="S20" i="1" s="1"/>
  <c r="P20" i="1"/>
  <c r="R20" i="1" s="1"/>
  <c r="T19" i="1"/>
  <c r="Q19" i="1"/>
  <c r="S19" i="1" s="1"/>
  <c r="P19" i="1"/>
  <c r="R19" i="1" s="1"/>
  <c r="T18" i="1"/>
  <c r="T17" i="1"/>
  <c r="Q17" i="1"/>
  <c r="S17" i="1" s="1"/>
  <c r="P17" i="1"/>
  <c r="R17" i="1" s="1"/>
  <c r="T16" i="1"/>
  <c r="T15" i="1"/>
  <c r="T14" i="1"/>
  <c r="R14" i="1"/>
  <c r="P14" i="1"/>
  <c r="T13" i="1"/>
  <c r="Q13" i="1"/>
  <c r="S13" i="1" s="1"/>
  <c r="P13" i="1"/>
  <c r="R13" i="1" s="1"/>
  <c r="T12" i="1"/>
  <c r="T11" i="1"/>
  <c r="Q11" i="1"/>
  <c r="S11" i="1" s="1"/>
  <c r="P11" i="1"/>
  <c r="R11" i="1" s="1"/>
  <c r="T10" i="1"/>
  <c r="T9" i="1"/>
  <c r="P9" i="1"/>
  <c r="R9" i="1" s="1"/>
  <c r="T8" i="1"/>
  <c r="Q8" i="1"/>
  <c r="S8" i="1" s="1"/>
  <c r="P8" i="1"/>
  <c r="R8" i="1" s="1"/>
  <c r="T7" i="1"/>
  <c r="T6" i="1"/>
  <c r="T5" i="1"/>
  <c r="T28" i="1" s="1"/>
  <c r="T29" i="1" s="1"/>
  <c r="R5" i="1"/>
  <c r="Q5" i="1"/>
  <c r="S5" i="1" s="1"/>
  <c r="P5" i="1"/>
  <c r="T4" i="1"/>
  <c r="Q4" i="1" s="1"/>
  <c r="P4" i="1"/>
  <c r="R4" i="1" s="1"/>
  <c r="T3" i="1"/>
  <c r="Q3" i="1"/>
  <c r="S3" i="1" s="1"/>
  <c r="P3" i="1"/>
  <c r="R3" i="1" s="1"/>
  <c r="T2" i="1"/>
  <c r="Q2" i="1"/>
  <c r="S2" i="1" s="1"/>
  <c r="P2" i="1"/>
  <c r="R2" i="1" s="1"/>
  <c r="R28" i="1" l="1"/>
  <c r="S4" i="1"/>
  <c r="Q28" i="1"/>
  <c r="S28" i="1"/>
  <c r="L64" i="1" l="1"/>
  <c r="Q64" i="1" s="1"/>
  <c r="K64" i="1"/>
  <c r="P64" i="1" s="1"/>
  <c r="J64" i="1"/>
  <c r="O64" i="1" s="1"/>
  <c r="I64" i="1"/>
  <c r="N64" i="1" s="1"/>
  <c r="L63" i="1"/>
  <c r="Q63" i="1" s="1"/>
  <c r="K63" i="1"/>
  <c r="P63" i="1" s="1"/>
  <c r="J63" i="1"/>
  <c r="O63" i="1" s="1"/>
  <c r="I63" i="1"/>
  <c r="N63" i="1" s="1"/>
  <c r="Q62" i="1"/>
  <c r="P62" i="1"/>
  <c r="O62" i="1"/>
  <c r="L62" i="1"/>
  <c r="K62" i="1"/>
  <c r="M62" i="1" s="1"/>
  <c r="R62" i="1" s="1"/>
  <c r="J62" i="1"/>
  <c r="I62" i="1"/>
  <c r="N62" i="1" s="1"/>
  <c r="L61" i="1"/>
  <c r="L65" i="1" s="1"/>
  <c r="K61" i="1"/>
  <c r="K65" i="1" s="1"/>
  <c r="J61" i="1"/>
  <c r="J65" i="1" s="1"/>
  <c r="I61" i="1"/>
  <c r="I65" i="1" s="1"/>
  <c r="M63" i="1" l="1"/>
  <c r="R63" i="1" s="1"/>
  <c r="M64" i="1"/>
  <c r="R64" i="1" s="1"/>
  <c r="M61" i="1"/>
  <c r="N61" i="1"/>
  <c r="N65" i="1" s="1"/>
  <c r="O61" i="1"/>
  <c r="O65" i="1" s="1"/>
  <c r="P61" i="1"/>
  <c r="P65" i="1" s="1"/>
  <c r="Q61" i="1"/>
  <c r="Q65" i="1" s="1"/>
  <c r="I28" i="1"/>
  <c r="H28" i="1"/>
  <c r="J28" i="1" s="1"/>
  <c r="J29" i="1" s="1"/>
  <c r="I29" i="1" s="1"/>
  <c r="F28" i="1"/>
  <c r="F29" i="1" s="1"/>
  <c r="M65" i="1" l="1"/>
  <c r="R61" i="1"/>
  <c r="R65" i="1" s="1"/>
</calcChain>
</file>

<file path=xl/sharedStrings.xml><?xml version="1.0" encoding="utf-8"?>
<sst xmlns="http://schemas.openxmlformats.org/spreadsheetml/2006/main" count="667" uniqueCount="62">
  <si>
    <t>EPA Region</t>
  </si>
  <si>
    <t>State</t>
  </si>
  <si>
    <t>State-County</t>
  </si>
  <si>
    <t>Pollutant</t>
  </si>
  <si>
    <t>SCC Code</t>
  </si>
  <si>
    <t>2022 Emissions (Tons)</t>
  </si>
  <si>
    <t>2026 Emissions (Tons)</t>
  </si>
  <si>
    <t>2032 Emissions (Tons)</t>
  </si>
  <si>
    <t>2038 Emissions (Tons)</t>
  </si>
  <si>
    <t>Sector</t>
  </si>
  <si>
    <t>SCC Level 1</t>
  </si>
  <si>
    <t>SCC Level  2</t>
  </si>
  <si>
    <t>SCC Level 3</t>
  </si>
  <si>
    <t>SCC Level 4</t>
  </si>
  <si>
    <t>Source Description</t>
  </si>
  <si>
    <t>2022osd</t>
  </si>
  <si>
    <t>2037osd</t>
  </si>
  <si>
    <t>2037peritem</t>
  </si>
  <si>
    <t>4</t>
  </si>
  <si>
    <t>Georgia</t>
  </si>
  <si>
    <t>GA - Bartow</t>
  </si>
  <si>
    <t>VOC</t>
  </si>
  <si>
    <t>2285002006</t>
  </si>
  <si>
    <t>Mobile - Locomotives</t>
  </si>
  <si>
    <t>Mobile Sources</t>
  </si>
  <si>
    <t>Railroad Equipment</t>
  </si>
  <si>
    <t>Diesel</t>
  </si>
  <si>
    <t>Line Haul Locomotives: Class I Operations</t>
  </si>
  <si>
    <t>Nonpoint</t>
  </si>
  <si>
    <t>GA - Cherokee</t>
  </si>
  <si>
    <t>2285002007</t>
  </si>
  <si>
    <t>Line Haul Locomotives: Class II / III Operations</t>
  </si>
  <si>
    <t>GA - Clayton</t>
  </si>
  <si>
    <t>GA - Cobb</t>
  </si>
  <si>
    <t>2285002008</t>
  </si>
  <si>
    <t>Line Haul Locomotives: Passenger Trains (Amtrak)</t>
  </si>
  <si>
    <t>GA - Coweta</t>
  </si>
  <si>
    <t>GA - DeKalb</t>
  </si>
  <si>
    <t>GA - Douglas</t>
  </si>
  <si>
    <t>GA - Fayette</t>
  </si>
  <si>
    <t>GA - Fulton</t>
  </si>
  <si>
    <t>GA - Gwinnett</t>
  </si>
  <si>
    <t>GA - Henry</t>
  </si>
  <si>
    <t>GA - Newton</t>
  </si>
  <si>
    <t>GA - Paulding</t>
  </si>
  <si>
    <t>GA - Rockdale</t>
  </si>
  <si>
    <t>28500201</t>
  </si>
  <si>
    <t>Internal Combustion Engines</t>
  </si>
  <si>
    <t>Yard Locomotives</t>
  </si>
  <si>
    <t>Point</t>
  </si>
  <si>
    <t>VOC emissions by SCC</t>
  </si>
  <si>
    <t>2022 (TPY)</t>
  </si>
  <si>
    <t>2026 (TPY)</t>
  </si>
  <si>
    <t>2032 (TPY)</t>
  </si>
  <si>
    <t>2038 (TPY)</t>
  </si>
  <si>
    <t>2037int (TPY)</t>
  </si>
  <si>
    <t>2022 (TPD)</t>
  </si>
  <si>
    <t>2026 (TPD)</t>
  </si>
  <si>
    <t>2032 (TPD)</t>
  </si>
  <si>
    <t>2038 (TPD)</t>
  </si>
  <si>
    <t>2037int (TPD)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</si>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</sst>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000"/>
    <numFmt numFmtId="165" formatCode="#.0#############E+###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65"/>
  <sheetViews>
    <sheetView tabSelected="1" topLeftCell="L51" workbookViewId="0">
      <selection activeCell="T29" sqref="T29"/>
    </sheetView>
  </sheetViews>
  <sheetFormatPr defaultRowHeight="15"/>
  <cols>
    <col min="1" max="5" width="15.7109375" customWidth="1"/>
    <col min="6" max="9" width="15.7109375" style="1" customWidth="1"/>
    <col min="10" max="10" width="15.7109375" style="2" customWidth="1"/>
    <col min="11" max="15" width="15.7109375" customWidth="1"/>
  </cols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>
        <v>2022</v>
      </c>
      <c r="Q1">
        <v>2037</v>
      </c>
      <c r="R1" t="s">
        <v>15</v>
      </c>
      <c r="S1" t="s">
        <v>16</v>
      </c>
      <c r="T1" t="s">
        <v>17</v>
      </c>
    </row>
    <row r="2" spans="1:21">
      <c r="A2" t="s">
        <v>18</v>
      </c>
      <c r="B2" t="s">
        <v>19</v>
      </c>
      <c r="C2" t="s">
        <v>20</v>
      </c>
      <c r="D2" t="s">
        <v>21</v>
      </c>
      <c r="E2" t="s">
        <v>22</v>
      </c>
      <c r="F2" s="1">
        <v>9.0436914080000008</v>
      </c>
      <c r="G2" s="1">
        <v>8.9622981853280006</v>
      </c>
      <c r="H2" s="1">
        <v>9.0708224822239991</v>
      </c>
      <c r="I2" s="1">
        <v>9.7038808807840002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s="1">
        <f>+F2+F24</f>
        <v>9.5536866510000014</v>
      </c>
      <c r="Q2" s="1">
        <f>+T2+T24</f>
        <v>10.081931637261834</v>
      </c>
      <c r="R2">
        <f>+P2/365</f>
        <v>2.6174483975342468E-2</v>
      </c>
      <c r="S2">
        <f>+Q2/365</f>
        <v>2.762173051304612E-2</v>
      </c>
      <c r="T2">
        <f>+H2*1/6+I2*5/6</f>
        <v>9.598371147690667</v>
      </c>
      <c r="U2" t="s">
        <v>20</v>
      </c>
    </row>
    <row r="3" spans="1:21">
      <c r="A3" t="s">
        <v>18</v>
      </c>
      <c r="B3" t="s">
        <v>19</v>
      </c>
      <c r="C3" t="s">
        <v>29</v>
      </c>
      <c r="D3" t="s">
        <v>21</v>
      </c>
      <c r="E3" t="s">
        <v>30</v>
      </c>
      <c r="F3" s="1">
        <v>0.88051287199999995</v>
      </c>
      <c r="G3" s="1">
        <v>0.84441184424799998</v>
      </c>
      <c r="H3" s="1">
        <v>0.81799645808800003</v>
      </c>
      <c r="I3" s="1">
        <v>0.83824825414399995</v>
      </c>
      <c r="J3" t="s">
        <v>23</v>
      </c>
      <c r="K3" t="s">
        <v>24</v>
      </c>
      <c r="L3" t="s">
        <v>25</v>
      </c>
      <c r="M3" t="s">
        <v>26</v>
      </c>
      <c r="N3" t="s">
        <v>31</v>
      </c>
      <c r="O3" t="s">
        <v>28</v>
      </c>
      <c r="P3" s="1">
        <f>+F3</f>
        <v>0.88051287199999995</v>
      </c>
      <c r="Q3">
        <f t="shared" ref="Q3:Q4" si="0">+T3</f>
        <v>0.83487295480133339</v>
      </c>
      <c r="R3">
        <f t="shared" ref="R3:S27" si="1">+P3/365</f>
        <v>2.4123640328767124E-3</v>
      </c>
      <c r="S3">
        <f t="shared" si="1"/>
        <v>2.2873231638392694E-3</v>
      </c>
      <c r="T3">
        <f t="shared" ref="T3:T27" si="2">+H3*1/6+I3*5/6</f>
        <v>0.83487295480133339</v>
      </c>
      <c r="U3" t="s">
        <v>29</v>
      </c>
    </row>
    <row r="4" spans="1:21">
      <c r="A4" t="s">
        <v>18</v>
      </c>
      <c r="B4" t="s">
        <v>19</v>
      </c>
      <c r="C4" t="s">
        <v>32</v>
      </c>
      <c r="D4" t="s">
        <v>21</v>
      </c>
      <c r="E4" t="s">
        <v>22</v>
      </c>
      <c r="F4" s="1">
        <v>2.663081611</v>
      </c>
      <c r="G4" s="1">
        <v>2.6391138765009998</v>
      </c>
      <c r="H4" s="1">
        <v>2.6710708558329999</v>
      </c>
      <c r="I4" s="1">
        <v>2.857486568603</v>
      </c>
      <c r="J4" t="s">
        <v>23</v>
      </c>
      <c r="K4" t="s">
        <v>24</v>
      </c>
      <c r="L4" t="s">
        <v>25</v>
      </c>
      <c r="M4" t="s">
        <v>26</v>
      </c>
      <c r="N4" t="s">
        <v>27</v>
      </c>
      <c r="O4" t="s">
        <v>28</v>
      </c>
      <c r="P4" s="1">
        <f t="shared" ref="P4:P5" si="3">+F4</f>
        <v>2.663081611</v>
      </c>
      <c r="Q4">
        <f t="shared" si="0"/>
        <v>2.8264172831413337</v>
      </c>
      <c r="R4">
        <f t="shared" si="1"/>
        <v>7.2961140027397262E-3</v>
      </c>
      <c r="S4">
        <f t="shared" si="1"/>
        <v>7.7436089949077637E-3</v>
      </c>
      <c r="T4">
        <f t="shared" si="2"/>
        <v>2.8264172831413337</v>
      </c>
      <c r="U4" t="s">
        <v>32</v>
      </c>
    </row>
    <row r="5" spans="1:21">
      <c r="A5" t="s">
        <v>18</v>
      </c>
      <c r="B5" t="s">
        <v>19</v>
      </c>
      <c r="C5" t="s">
        <v>33</v>
      </c>
      <c r="D5" t="s">
        <v>21</v>
      </c>
      <c r="E5" t="s">
        <v>22</v>
      </c>
      <c r="F5" s="1">
        <v>14.916858360000001</v>
      </c>
      <c r="G5" s="1">
        <v>14.78260663476</v>
      </c>
      <c r="H5" s="1">
        <v>14.961608935079999</v>
      </c>
      <c r="I5" s="1">
        <v>16.005789020280002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s="1">
        <f>+SUM(F5:F7)+F25</f>
        <v>15.362939245000002</v>
      </c>
      <c r="Q5" s="1">
        <f>+SUM(T5:T7)+T25</f>
        <v>16.300013143931501</v>
      </c>
      <c r="R5">
        <f t="shared" si="1"/>
        <v>4.2090244506849318E-2</v>
      </c>
      <c r="S5">
        <f t="shared" si="1"/>
        <v>4.4657570257346582E-2</v>
      </c>
      <c r="T5">
        <f t="shared" si="2"/>
        <v>15.831759006080002</v>
      </c>
      <c r="U5" t="s">
        <v>33</v>
      </c>
    </row>
    <row r="6" spans="1:21">
      <c r="A6" t="s">
        <v>18</v>
      </c>
      <c r="B6" t="s">
        <v>19</v>
      </c>
      <c r="C6" t="s">
        <v>33</v>
      </c>
      <c r="D6" t="s">
        <v>21</v>
      </c>
      <c r="E6" t="s">
        <v>30</v>
      </c>
      <c r="F6" s="1">
        <v>0.27361136200000002</v>
      </c>
      <c r="G6" s="1">
        <v>0.262393296158</v>
      </c>
      <c r="H6" s="1">
        <v>0.254184955298</v>
      </c>
      <c r="I6" s="1">
        <v>0.260478016624</v>
      </c>
      <c r="J6" t="s">
        <v>23</v>
      </c>
      <c r="K6" t="s">
        <v>24</v>
      </c>
      <c r="L6" t="s">
        <v>25</v>
      </c>
      <c r="M6" t="s">
        <v>26</v>
      </c>
      <c r="N6" t="s">
        <v>31</v>
      </c>
      <c r="O6" t="s">
        <v>28</v>
      </c>
      <c r="T6">
        <f t="shared" si="2"/>
        <v>0.25942917306966667</v>
      </c>
      <c r="U6" t="s">
        <v>33</v>
      </c>
    </row>
    <row r="7" spans="1:21">
      <c r="A7" t="s">
        <v>18</v>
      </c>
      <c r="B7" t="s">
        <v>19</v>
      </c>
      <c r="C7" t="s">
        <v>33</v>
      </c>
      <c r="D7" t="s">
        <v>21</v>
      </c>
      <c r="E7" t="s">
        <v>34</v>
      </c>
      <c r="F7" s="1">
        <v>0.161672024</v>
      </c>
      <c r="G7" s="1">
        <v>0.17638417818400001</v>
      </c>
      <c r="H7" s="1">
        <v>0.18834790796000001</v>
      </c>
      <c r="I7" s="1">
        <v>0.20063498178399999</v>
      </c>
      <c r="J7" t="s">
        <v>23</v>
      </c>
      <c r="K7" t="s">
        <v>24</v>
      </c>
      <c r="L7" t="s">
        <v>25</v>
      </c>
      <c r="M7" t="s">
        <v>26</v>
      </c>
      <c r="N7" t="s">
        <v>35</v>
      </c>
      <c r="O7" t="s">
        <v>28</v>
      </c>
      <c r="T7">
        <f t="shared" si="2"/>
        <v>0.19858713614666665</v>
      </c>
      <c r="U7" t="s">
        <v>33</v>
      </c>
    </row>
    <row r="8" spans="1:21">
      <c r="A8" t="s">
        <v>18</v>
      </c>
      <c r="B8" t="s">
        <v>19</v>
      </c>
      <c r="C8" t="s">
        <v>36</v>
      </c>
      <c r="D8" t="s">
        <v>21</v>
      </c>
      <c r="E8" t="s">
        <v>22</v>
      </c>
      <c r="F8" s="1">
        <v>4.214488631</v>
      </c>
      <c r="G8" s="1">
        <v>4.1765582333209998</v>
      </c>
      <c r="H8" s="1">
        <v>4.2271320968930004</v>
      </c>
      <c r="I8" s="1">
        <v>4.5221463010629996</v>
      </c>
      <c r="J8" t="s">
        <v>23</v>
      </c>
      <c r="K8" t="s">
        <v>24</v>
      </c>
      <c r="L8" t="s">
        <v>25</v>
      </c>
      <c r="M8" t="s">
        <v>26</v>
      </c>
      <c r="N8" t="s">
        <v>27</v>
      </c>
      <c r="O8" t="s">
        <v>28</v>
      </c>
      <c r="P8" s="1">
        <f t="shared" ref="P8" si="4">+F8</f>
        <v>4.214488631</v>
      </c>
      <c r="Q8">
        <f t="shared" ref="Q8" si="5">+T8</f>
        <v>4.4729772670346666</v>
      </c>
      <c r="R8">
        <f t="shared" si="1"/>
        <v>1.1546544194520548E-2</v>
      </c>
      <c r="S8">
        <f t="shared" si="1"/>
        <v>1.2254732238451142E-2</v>
      </c>
      <c r="T8">
        <f t="shared" si="2"/>
        <v>4.4729772670346666</v>
      </c>
      <c r="U8" t="s">
        <v>36</v>
      </c>
    </row>
    <row r="9" spans="1:21">
      <c r="A9" t="s">
        <v>18</v>
      </c>
      <c r="B9" t="s">
        <v>19</v>
      </c>
      <c r="C9" t="s">
        <v>37</v>
      </c>
      <c r="D9" t="s">
        <v>21</v>
      </c>
      <c r="E9" t="s">
        <v>22</v>
      </c>
      <c r="F9" s="1">
        <v>4.9971749059999997</v>
      </c>
      <c r="G9" s="1">
        <v>4.9522003318459999</v>
      </c>
      <c r="H9" s="1">
        <v>5.0121664307179996</v>
      </c>
      <c r="I9" s="1">
        <v>5.3619686741379997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28</v>
      </c>
      <c r="P9" s="1">
        <f>+SUM(F9:F10)+F26</f>
        <v>8.2763545139999994</v>
      </c>
      <c r="Q9" s="1">
        <f>+SUM(T9:T10)+T26</f>
        <v>8.441181291584833</v>
      </c>
      <c r="R9">
        <f t="shared" si="1"/>
        <v>2.2674943873972602E-2</v>
      </c>
      <c r="S9">
        <f t="shared" si="1"/>
        <v>2.312652408653379E-2</v>
      </c>
      <c r="T9">
        <f t="shared" si="2"/>
        <v>5.3036683002346656</v>
      </c>
      <c r="U9" t="s">
        <v>37</v>
      </c>
    </row>
    <row r="10" spans="1:21">
      <c r="A10" t="s">
        <v>18</v>
      </c>
      <c r="B10" t="s">
        <v>19</v>
      </c>
      <c r="C10" t="s">
        <v>37</v>
      </c>
      <c r="D10" t="s">
        <v>21</v>
      </c>
      <c r="E10" t="s">
        <v>34</v>
      </c>
      <c r="F10" s="1">
        <v>0.101026269</v>
      </c>
      <c r="G10" s="1">
        <v>0.110219659479</v>
      </c>
      <c r="H10" s="1">
        <v>0.117695603385</v>
      </c>
      <c r="I10" s="1">
        <v>0.12537359982900001</v>
      </c>
      <c r="J10" t="s">
        <v>23</v>
      </c>
      <c r="K10" t="s">
        <v>24</v>
      </c>
      <c r="L10" t="s">
        <v>25</v>
      </c>
      <c r="M10" t="s">
        <v>26</v>
      </c>
      <c r="N10" t="s">
        <v>35</v>
      </c>
      <c r="O10" t="s">
        <v>28</v>
      </c>
      <c r="T10">
        <f t="shared" si="2"/>
        <v>0.124093933755</v>
      </c>
      <c r="U10" t="s">
        <v>37</v>
      </c>
    </row>
    <row r="11" spans="1:21">
      <c r="A11" t="s">
        <v>18</v>
      </c>
      <c r="B11" t="s">
        <v>19</v>
      </c>
      <c r="C11" t="s">
        <v>38</v>
      </c>
      <c r="D11" t="s">
        <v>21</v>
      </c>
      <c r="E11" t="s">
        <v>22</v>
      </c>
      <c r="F11" s="1">
        <v>3.0211338670000001</v>
      </c>
      <c r="G11" s="1">
        <v>2.9939436621970001</v>
      </c>
      <c r="H11" s="1">
        <v>3.030197268600999</v>
      </c>
      <c r="I11" s="1">
        <v>3.2416766392910001</v>
      </c>
      <c r="J11" t="s">
        <v>23</v>
      </c>
      <c r="K11" t="s">
        <v>24</v>
      </c>
      <c r="L11" t="s">
        <v>25</v>
      </c>
      <c r="M11" t="s">
        <v>26</v>
      </c>
      <c r="N11" t="s">
        <v>27</v>
      </c>
      <c r="O11" t="s">
        <v>28</v>
      </c>
      <c r="P11" s="1">
        <f>+SUM(F11:F12)</f>
        <v>3.2720586809999999</v>
      </c>
      <c r="Q11" s="1">
        <f>+SUM(T11:T12)</f>
        <v>3.5146493907059999</v>
      </c>
      <c r="R11">
        <f t="shared" si="1"/>
        <v>8.9645443315068494E-3</v>
      </c>
      <c r="S11">
        <f t="shared" si="1"/>
        <v>9.6291764128931499E-3</v>
      </c>
      <c r="T11">
        <f t="shared" si="2"/>
        <v>3.2064300775093333</v>
      </c>
      <c r="U11" t="s">
        <v>38</v>
      </c>
    </row>
    <row r="12" spans="1:21">
      <c r="A12" t="s">
        <v>18</v>
      </c>
      <c r="B12" t="s">
        <v>19</v>
      </c>
      <c r="C12" t="s">
        <v>38</v>
      </c>
      <c r="D12" t="s">
        <v>21</v>
      </c>
      <c r="E12" t="s">
        <v>34</v>
      </c>
      <c r="F12" s="1">
        <v>0.250924814</v>
      </c>
      <c r="G12" s="1">
        <v>0.27375897207400002</v>
      </c>
      <c r="H12" s="1">
        <v>0.29232740830999998</v>
      </c>
      <c r="I12" s="1">
        <v>0.31139769417399998</v>
      </c>
      <c r="J12" t="s">
        <v>23</v>
      </c>
      <c r="K12" t="s">
        <v>24</v>
      </c>
      <c r="L12" t="s">
        <v>25</v>
      </c>
      <c r="M12" t="s">
        <v>26</v>
      </c>
      <c r="N12" t="s">
        <v>35</v>
      </c>
      <c r="O12" t="s">
        <v>28</v>
      </c>
      <c r="T12">
        <f t="shared" si="2"/>
        <v>0.30821931319666668</v>
      </c>
      <c r="U12" t="s">
        <v>38</v>
      </c>
    </row>
    <row r="13" spans="1:21">
      <c r="A13" t="s">
        <v>18</v>
      </c>
      <c r="B13" t="s">
        <v>19</v>
      </c>
      <c r="C13" t="s">
        <v>39</v>
      </c>
      <c r="D13" t="s">
        <v>21</v>
      </c>
      <c r="E13" t="s">
        <v>22</v>
      </c>
      <c r="F13" s="1">
        <v>1.085684037</v>
      </c>
      <c r="G13" s="1">
        <v>1.075912880667</v>
      </c>
      <c r="H13" s="1">
        <v>1.0889410891110001</v>
      </c>
      <c r="I13" s="1">
        <v>1.1649389717009999</v>
      </c>
      <c r="J13" t="s">
        <v>23</v>
      </c>
      <c r="K13" t="s">
        <v>24</v>
      </c>
      <c r="L13" t="s">
        <v>25</v>
      </c>
      <c r="M13" t="s">
        <v>26</v>
      </c>
      <c r="N13" t="s">
        <v>27</v>
      </c>
      <c r="O13" t="s">
        <v>28</v>
      </c>
      <c r="P13" s="1">
        <f t="shared" ref="P13" si="6">+F13</f>
        <v>1.085684037</v>
      </c>
      <c r="Q13">
        <f t="shared" ref="Q13" si="7">+T13</f>
        <v>1.1522726579359999</v>
      </c>
      <c r="R13">
        <f t="shared" si="1"/>
        <v>2.9744768136986304E-3</v>
      </c>
      <c r="S13">
        <f t="shared" si="1"/>
        <v>3.156911391605479E-3</v>
      </c>
      <c r="T13">
        <f t="shared" si="2"/>
        <v>1.1522726579359999</v>
      </c>
      <c r="U13" t="s">
        <v>39</v>
      </c>
    </row>
    <row r="14" spans="1:21">
      <c r="A14" t="s">
        <v>18</v>
      </c>
      <c r="B14" t="s">
        <v>19</v>
      </c>
      <c r="C14" t="s">
        <v>40</v>
      </c>
      <c r="D14" t="s">
        <v>21</v>
      </c>
      <c r="E14" t="s">
        <v>22</v>
      </c>
      <c r="F14" s="1">
        <v>15.075621610000001</v>
      </c>
      <c r="G14" s="1">
        <v>14.93994101551</v>
      </c>
      <c r="H14" s="1">
        <v>15.12084847483</v>
      </c>
      <c r="I14" s="1">
        <v>16.176141987529999</v>
      </c>
      <c r="J14" t="s">
        <v>23</v>
      </c>
      <c r="K14" t="s">
        <v>24</v>
      </c>
      <c r="L14" t="s">
        <v>25</v>
      </c>
      <c r="M14" t="s">
        <v>26</v>
      </c>
      <c r="N14" t="s">
        <v>27</v>
      </c>
      <c r="O14" t="s">
        <v>28</v>
      </c>
      <c r="P14" s="1">
        <f>+SUM(F14:F16)+F27</f>
        <v>36.024136102</v>
      </c>
      <c r="Q14" s="1">
        <f>+SUM(T14:T16)+T27</f>
        <v>35.910006286130837</v>
      </c>
      <c r="R14">
        <f t="shared" si="1"/>
        <v>9.8696263293150691E-2</v>
      </c>
      <c r="S14">
        <f t="shared" si="1"/>
        <v>9.838357886611189E-2</v>
      </c>
      <c r="T14">
        <f t="shared" si="2"/>
        <v>16.000259735413334</v>
      </c>
      <c r="U14" t="s">
        <v>40</v>
      </c>
    </row>
    <row r="15" spans="1:21">
      <c r="A15" t="s">
        <v>18</v>
      </c>
      <c r="B15" t="s">
        <v>19</v>
      </c>
      <c r="C15" t="s">
        <v>40</v>
      </c>
      <c r="D15" t="s">
        <v>21</v>
      </c>
      <c r="E15" t="s">
        <v>30</v>
      </c>
      <c r="F15" s="1">
        <v>0.336749252</v>
      </c>
      <c r="G15" s="1">
        <v>0.32294253266799999</v>
      </c>
      <c r="H15" s="1">
        <v>0.312840055108</v>
      </c>
      <c r="I15" s="1">
        <v>0.32058528790399998</v>
      </c>
      <c r="J15" t="s">
        <v>23</v>
      </c>
      <c r="K15" t="s">
        <v>24</v>
      </c>
      <c r="L15" t="s">
        <v>25</v>
      </c>
      <c r="M15" t="s">
        <v>26</v>
      </c>
      <c r="N15" t="s">
        <v>31</v>
      </c>
      <c r="O15" t="s">
        <v>28</v>
      </c>
      <c r="T15">
        <f t="shared" si="2"/>
        <v>0.31929441577133333</v>
      </c>
      <c r="U15" t="s">
        <v>40</v>
      </c>
    </row>
    <row r="16" spans="1:21">
      <c r="A16" t="s">
        <v>18</v>
      </c>
      <c r="B16" t="s">
        <v>19</v>
      </c>
      <c r="C16" t="s">
        <v>40</v>
      </c>
      <c r="D16" t="s">
        <v>21</v>
      </c>
      <c r="E16" t="s">
        <v>34</v>
      </c>
      <c r="F16" s="1">
        <v>0.16798355700000001</v>
      </c>
      <c r="G16" s="1">
        <v>0.183270060687</v>
      </c>
      <c r="H16" s="1">
        <v>0.195700843905</v>
      </c>
      <c r="I16" s="1">
        <v>0.20846759423700001</v>
      </c>
      <c r="J16" t="s">
        <v>23</v>
      </c>
      <c r="K16" t="s">
        <v>24</v>
      </c>
      <c r="L16" t="s">
        <v>25</v>
      </c>
      <c r="M16" t="s">
        <v>26</v>
      </c>
      <c r="N16" t="s">
        <v>35</v>
      </c>
      <c r="O16" t="s">
        <v>28</v>
      </c>
      <c r="T16">
        <f t="shared" si="2"/>
        <v>0.206339802515</v>
      </c>
      <c r="U16" t="s">
        <v>40</v>
      </c>
    </row>
    <row r="17" spans="1:21">
      <c r="A17" t="s">
        <v>18</v>
      </c>
      <c r="B17" t="s">
        <v>19</v>
      </c>
      <c r="C17" t="s">
        <v>41</v>
      </c>
      <c r="D17" t="s">
        <v>21</v>
      </c>
      <c r="E17" t="s">
        <v>22</v>
      </c>
      <c r="F17" s="1">
        <v>6.9545323120000004</v>
      </c>
      <c r="G17" s="1">
        <v>6.8919415211919999</v>
      </c>
      <c r="H17" s="1">
        <v>6.975395908936</v>
      </c>
      <c r="I17" s="1">
        <v>7.4622131707759998</v>
      </c>
      <c r="J17" t="s">
        <v>23</v>
      </c>
      <c r="K17" t="s">
        <v>24</v>
      </c>
      <c r="L17" t="s">
        <v>25</v>
      </c>
      <c r="M17" t="s">
        <v>26</v>
      </c>
      <c r="N17" t="s">
        <v>27</v>
      </c>
      <c r="O17" t="s">
        <v>28</v>
      </c>
      <c r="P17" s="1">
        <f>+SUM(F17:F18)</f>
        <v>7.2831877880000002</v>
      </c>
      <c r="Q17" s="1">
        <f>+SUM(T17:T18)</f>
        <v>7.7847754368226658</v>
      </c>
      <c r="R17">
        <f t="shared" si="1"/>
        <v>1.995393914520548E-2</v>
      </c>
      <c r="S17">
        <f t="shared" si="1"/>
        <v>2.1328151881705934E-2</v>
      </c>
      <c r="T17">
        <f t="shared" si="2"/>
        <v>7.3810769604693327</v>
      </c>
      <c r="U17" t="s">
        <v>41</v>
      </c>
    </row>
    <row r="18" spans="1:21">
      <c r="A18" t="s">
        <v>18</v>
      </c>
      <c r="B18" t="s">
        <v>19</v>
      </c>
      <c r="C18" t="s">
        <v>41</v>
      </c>
      <c r="D18" t="s">
        <v>21</v>
      </c>
      <c r="E18" t="s">
        <v>34</v>
      </c>
      <c r="F18" s="1">
        <v>0.328655476</v>
      </c>
      <c r="G18" s="1">
        <v>0.35856312431600001</v>
      </c>
      <c r="H18" s="1">
        <v>0.38288362953999999</v>
      </c>
      <c r="I18" s="1">
        <v>0.40786144571600003</v>
      </c>
      <c r="J18" t="s">
        <v>23</v>
      </c>
      <c r="K18" t="s">
        <v>24</v>
      </c>
      <c r="L18" t="s">
        <v>25</v>
      </c>
      <c r="M18" t="s">
        <v>26</v>
      </c>
      <c r="N18" t="s">
        <v>35</v>
      </c>
      <c r="O18" t="s">
        <v>28</v>
      </c>
      <c r="T18">
        <f t="shared" si="2"/>
        <v>0.40369847635333334</v>
      </c>
      <c r="U18" t="s">
        <v>41</v>
      </c>
    </row>
    <row r="19" spans="1:21">
      <c r="A19" t="s">
        <v>18</v>
      </c>
      <c r="B19" t="s">
        <v>19</v>
      </c>
      <c r="C19" t="s">
        <v>42</v>
      </c>
      <c r="D19" t="s">
        <v>21</v>
      </c>
      <c r="E19" t="s">
        <v>22</v>
      </c>
      <c r="F19" s="1">
        <v>8.0914483550000007</v>
      </c>
      <c r="G19" s="1">
        <v>8.0186253198050004</v>
      </c>
      <c r="H19" s="1">
        <v>8.1157227000649996</v>
      </c>
      <c r="I19" s="1">
        <v>8.6821240849149994</v>
      </c>
      <c r="J19" t="s">
        <v>23</v>
      </c>
      <c r="K19" t="s">
        <v>24</v>
      </c>
      <c r="L19" t="s">
        <v>25</v>
      </c>
      <c r="M19" t="s">
        <v>26</v>
      </c>
      <c r="N19" t="s">
        <v>27</v>
      </c>
      <c r="O19" t="s">
        <v>28</v>
      </c>
      <c r="P19" s="1">
        <f t="shared" ref="P19" si="8">+F19</f>
        <v>8.0914483550000007</v>
      </c>
      <c r="Q19">
        <f t="shared" ref="Q19" si="9">+T19</f>
        <v>8.5877238541066667</v>
      </c>
      <c r="R19">
        <f t="shared" si="1"/>
        <v>2.2168351657534249E-2</v>
      </c>
      <c r="S19">
        <f t="shared" si="1"/>
        <v>2.3528010559196347E-2</v>
      </c>
      <c r="T19">
        <f t="shared" si="2"/>
        <v>8.5877238541066667</v>
      </c>
      <c r="U19" t="s">
        <v>42</v>
      </c>
    </row>
    <row r="20" spans="1:21">
      <c r="A20" t="s">
        <v>18</v>
      </c>
      <c r="B20" t="s">
        <v>19</v>
      </c>
      <c r="C20" t="s">
        <v>43</v>
      </c>
      <c r="D20" t="s">
        <v>21</v>
      </c>
      <c r="E20" t="s">
        <v>22</v>
      </c>
      <c r="F20" s="1">
        <v>0.26787288999999997</v>
      </c>
      <c r="G20" s="1">
        <v>0.26546203399000001</v>
      </c>
      <c r="H20" s="1">
        <v>0.26867650866999998</v>
      </c>
      <c r="I20" s="1">
        <v>0.28742761097000002</v>
      </c>
      <c r="J20" t="s">
        <v>23</v>
      </c>
      <c r="K20" t="s">
        <v>24</v>
      </c>
      <c r="L20" t="s">
        <v>25</v>
      </c>
      <c r="M20" t="s">
        <v>26</v>
      </c>
      <c r="N20" t="s">
        <v>27</v>
      </c>
      <c r="O20" t="s">
        <v>28</v>
      </c>
      <c r="P20" s="1">
        <f>+SUM(F20:F21)</f>
        <v>0.72694457099999998</v>
      </c>
      <c r="Q20" s="1">
        <f>+SUM(T20:T21)</f>
        <v>0.71957889278816656</v>
      </c>
      <c r="R20">
        <f t="shared" si="1"/>
        <v>1.9916289616438354E-3</v>
      </c>
      <c r="S20">
        <f t="shared" si="1"/>
        <v>1.9714490213374428E-3</v>
      </c>
      <c r="T20">
        <f t="shared" si="2"/>
        <v>0.28430242725333332</v>
      </c>
      <c r="U20" t="s">
        <v>43</v>
      </c>
    </row>
    <row r="21" spans="1:21">
      <c r="A21" t="s">
        <v>18</v>
      </c>
      <c r="B21" t="s">
        <v>19</v>
      </c>
      <c r="C21" t="s">
        <v>43</v>
      </c>
      <c r="D21" t="s">
        <v>21</v>
      </c>
      <c r="E21" t="s">
        <v>30</v>
      </c>
      <c r="F21" s="1">
        <v>0.45907168100000001</v>
      </c>
      <c r="G21" s="1">
        <v>0.44024974207899997</v>
      </c>
      <c r="H21" s="1">
        <v>0.42647759164900001</v>
      </c>
      <c r="I21" s="1">
        <v>0.437036240312</v>
      </c>
      <c r="J21" t="s">
        <v>23</v>
      </c>
      <c r="K21" t="s">
        <v>24</v>
      </c>
      <c r="L21" t="s">
        <v>25</v>
      </c>
      <c r="M21" t="s">
        <v>26</v>
      </c>
      <c r="N21" t="s">
        <v>31</v>
      </c>
      <c r="O21" t="s">
        <v>28</v>
      </c>
      <c r="T21">
        <f t="shared" si="2"/>
        <v>0.43527646553483329</v>
      </c>
      <c r="U21" t="s">
        <v>43</v>
      </c>
    </row>
    <row r="22" spans="1:21">
      <c r="A22" t="s">
        <v>18</v>
      </c>
      <c r="B22" t="s">
        <v>19</v>
      </c>
      <c r="C22" t="s">
        <v>44</v>
      </c>
      <c r="D22" t="s">
        <v>21</v>
      </c>
      <c r="E22" t="s">
        <v>22</v>
      </c>
      <c r="F22" s="1">
        <v>6.3939794240000003</v>
      </c>
      <c r="G22" s="1">
        <v>6.3364336091839997</v>
      </c>
      <c r="H22" s="1">
        <v>6.4131613622719996</v>
      </c>
      <c r="I22" s="1">
        <v>6.8607399219519998</v>
      </c>
      <c r="J22" t="s">
        <v>23</v>
      </c>
      <c r="K22" t="s">
        <v>24</v>
      </c>
      <c r="L22" t="s">
        <v>25</v>
      </c>
      <c r="M22" t="s">
        <v>26</v>
      </c>
      <c r="N22" t="s">
        <v>27</v>
      </c>
      <c r="O22" t="s">
        <v>28</v>
      </c>
      <c r="P22" s="1">
        <f t="shared" ref="P22:P23" si="10">+F22</f>
        <v>6.3939794240000003</v>
      </c>
      <c r="Q22">
        <f t="shared" ref="Q22:Q23" si="11">+T22</f>
        <v>6.786143495338667</v>
      </c>
      <c r="R22">
        <f t="shared" si="1"/>
        <v>1.7517751846575343E-2</v>
      </c>
      <c r="S22">
        <f t="shared" si="1"/>
        <v>1.8592173959831964E-2</v>
      </c>
      <c r="T22">
        <f t="shared" si="2"/>
        <v>6.786143495338667</v>
      </c>
      <c r="U22" t="s">
        <v>44</v>
      </c>
    </row>
    <row r="23" spans="1:21">
      <c r="A23" t="s">
        <v>18</v>
      </c>
      <c r="B23" t="s">
        <v>19</v>
      </c>
      <c r="C23" t="s">
        <v>45</v>
      </c>
      <c r="D23" t="s">
        <v>21</v>
      </c>
      <c r="E23" t="s">
        <v>22</v>
      </c>
      <c r="F23" s="1">
        <v>0.13171876599999999</v>
      </c>
      <c r="G23" s="1">
        <v>0.13053329710600001</v>
      </c>
      <c r="H23" s="1">
        <v>0.13211392229800001</v>
      </c>
      <c r="I23" s="1">
        <v>0.14133423591800001</v>
      </c>
      <c r="J23" t="s">
        <v>23</v>
      </c>
      <c r="K23" t="s">
        <v>24</v>
      </c>
      <c r="L23" t="s">
        <v>25</v>
      </c>
      <c r="M23" t="s">
        <v>26</v>
      </c>
      <c r="N23" t="s">
        <v>27</v>
      </c>
      <c r="O23" t="s">
        <v>28</v>
      </c>
      <c r="P23" s="1">
        <f t="shared" si="10"/>
        <v>0.13171876599999999</v>
      </c>
      <c r="Q23">
        <f t="shared" si="11"/>
        <v>0.13979751698133333</v>
      </c>
      <c r="R23">
        <f t="shared" si="1"/>
        <v>3.6087333150684926E-4</v>
      </c>
      <c r="S23">
        <f t="shared" si="1"/>
        <v>3.8300689583926938E-4</v>
      </c>
      <c r="T23">
        <f t="shared" si="2"/>
        <v>0.13979751698133333</v>
      </c>
      <c r="U23" t="s">
        <v>45</v>
      </c>
    </row>
    <row r="24" spans="1:21">
      <c r="A24" t="s">
        <v>18</v>
      </c>
      <c r="B24" t="s">
        <v>19</v>
      </c>
      <c r="C24" t="s">
        <v>20</v>
      </c>
      <c r="D24" t="s">
        <v>21</v>
      </c>
      <c r="E24" t="s">
        <v>46</v>
      </c>
      <c r="F24" s="1">
        <v>0.50999524299999999</v>
      </c>
      <c r="G24" s="1">
        <v>0.489085438037</v>
      </c>
      <c r="H24" s="1">
        <v>0.473785580747</v>
      </c>
      <c r="I24" s="1">
        <v>0.48551547133599998</v>
      </c>
      <c r="J24" t="s">
        <v>23</v>
      </c>
      <c r="K24" t="s">
        <v>47</v>
      </c>
      <c r="L24" t="s">
        <v>25</v>
      </c>
      <c r="M24" t="s">
        <v>26</v>
      </c>
      <c r="N24" t="s">
        <v>48</v>
      </c>
      <c r="O24" t="s">
        <v>49</v>
      </c>
      <c r="T24">
        <f t="shared" si="2"/>
        <v>0.48356048957116671</v>
      </c>
    </row>
    <row r="25" spans="1:21">
      <c r="A25" t="s">
        <v>18</v>
      </c>
      <c r="B25" t="s">
        <v>19</v>
      </c>
      <c r="C25" t="s">
        <v>33</v>
      </c>
      <c r="D25" t="s">
        <v>21</v>
      </c>
      <c r="E25" t="s">
        <v>46</v>
      </c>
      <c r="F25" s="1">
        <v>1.0797499E-2</v>
      </c>
      <c r="G25" s="1">
        <v>1.0354801541E-2</v>
      </c>
      <c r="H25" s="1">
        <v>1.0030876571E-2</v>
      </c>
      <c r="I25" s="1">
        <v>1.0279219048000001E-2</v>
      </c>
      <c r="J25" t="s">
        <v>23</v>
      </c>
      <c r="K25" t="s">
        <v>47</v>
      </c>
      <c r="L25" t="s">
        <v>25</v>
      </c>
      <c r="M25" t="s">
        <v>26</v>
      </c>
      <c r="N25" t="s">
        <v>48</v>
      </c>
      <c r="O25" t="s">
        <v>49</v>
      </c>
      <c r="T25">
        <f t="shared" si="2"/>
        <v>1.0237828635166667E-2</v>
      </c>
    </row>
    <row r="26" spans="1:21">
      <c r="A26" t="s">
        <v>18</v>
      </c>
      <c r="B26" t="s">
        <v>19</v>
      </c>
      <c r="C26" t="s">
        <v>37</v>
      </c>
      <c r="D26" t="s">
        <v>21</v>
      </c>
      <c r="E26" t="s">
        <v>46</v>
      </c>
      <c r="F26" s="1">
        <v>3.1781533390000001</v>
      </c>
      <c r="G26" s="1">
        <v>3.0478490521010002</v>
      </c>
      <c r="H26" s="1">
        <v>2.952504451931</v>
      </c>
      <c r="I26" s="1">
        <v>3.025601978728</v>
      </c>
      <c r="J26" t="s">
        <v>23</v>
      </c>
      <c r="K26" t="s">
        <v>47</v>
      </c>
      <c r="L26" t="s">
        <v>25</v>
      </c>
      <c r="M26" t="s">
        <v>26</v>
      </c>
      <c r="N26" t="s">
        <v>48</v>
      </c>
      <c r="O26" t="s">
        <v>49</v>
      </c>
      <c r="T26">
        <f t="shared" si="2"/>
        <v>3.0134190575951667</v>
      </c>
    </row>
    <row r="27" spans="1:21">
      <c r="A27" t="s">
        <v>18</v>
      </c>
      <c r="B27" t="s">
        <v>19</v>
      </c>
      <c r="C27" t="s">
        <v>40</v>
      </c>
      <c r="D27" t="s">
        <v>21</v>
      </c>
      <c r="E27" t="s">
        <v>46</v>
      </c>
      <c r="F27" s="1">
        <v>20.443781683000001</v>
      </c>
      <c r="G27" s="1">
        <v>19.605586633997</v>
      </c>
      <c r="H27" s="1">
        <v>18.992273183506999</v>
      </c>
      <c r="I27" s="1">
        <v>19.462480162216</v>
      </c>
      <c r="J27" t="s">
        <v>23</v>
      </c>
      <c r="K27" t="s">
        <v>47</v>
      </c>
      <c r="L27" t="s">
        <v>25</v>
      </c>
      <c r="M27" t="s">
        <v>26</v>
      </c>
      <c r="N27" t="s">
        <v>48</v>
      </c>
      <c r="O27" t="s">
        <v>49</v>
      </c>
      <c r="T27">
        <f t="shared" si="2"/>
        <v>19.384112332431165</v>
      </c>
    </row>
    <row r="28" spans="1:21">
      <c r="F28" s="1">
        <f>+SUM(F2:F27)</f>
        <v>103.96022124800001</v>
      </c>
      <c r="H28" s="1">
        <f>+SUM(H2:H27)</f>
        <v>102.50490658153002</v>
      </c>
      <c r="I28" s="1">
        <f>+SUM(I2:I27)</f>
        <v>108.56182801397298</v>
      </c>
      <c r="J28" s="2">
        <f>+H28*0.166666666666667+I28*0.833333333333333</f>
        <v>107.55234110856583</v>
      </c>
      <c r="P28">
        <f>+SUM(P2:P27)</f>
        <v>103.96022124800001</v>
      </c>
      <c r="Q28">
        <f>+SUM(Q2:Q27)</f>
        <v>107.55234110856584</v>
      </c>
      <c r="R28">
        <f>+SUM(R2:R27)</f>
        <v>0.28482252396712332</v>
      </c>
      <c r="S28">
        <f>+SUM(S2:S27)</f>
        <v>0.29466394824264613</v>
      </c>
      <c r="T28">
        <f>+SUM(T2:T27)</f>
        <v>107.55234110856583</v>
      </c>
    </row>
    <row r="29" spans="1:21">
      <c r="F29" s="1">
        <f>+F28/365</f>
        <v>0.28482252396712332</v>
      </c>
      <c r="I29" s="1">
        <f>+J29</f>
        <v>0.29466394824264608</v>
      </c>
      <c r="J29" s="2">
        <f>+J28/365</f>
        <v>0.29466394824264608</v>
      </c>
      <c r="T29">
        <f>+T28/365</f>
        <v>0.29466394824264608</v>
      </c>
    </row>
    <row r="32" spans="1:21">
      <c r="A32" t="s">
        <v>0</v>
      </c>
      <c r="B32" t="s">
        <v>1</v>
      </c>
      <c r="C32" t="s">
        <v>2</v>
      </c>
      <c r="D32" t="s">
        <v>3</v>
      </c>
      <c r="E32" t="s">
        <v>4</v>
      </c>
      <c r="F32" s="1" t="s">
        <v>5</v>
      </c>
      <c r="G32" s="1" t="s">
        <v>6</v>
      </c>
      <c r="H32" s="1" t="s">
        <v>7</v>
      </c>
      <c r="I32" s="1" t="s">
        <v>8</v>
      </c>
      <c r="J32" s="2" t="s">
        <v>9</v>
      </c>
      <c r="K32" t="s">
        <v>10</v>
      </c>
      <c r="L32" t="s">
        <v>11</v>
      </c>
      <c r="M32" t="s">
        <v>12</v>
      </c>
      <c r="N32" t="s">
        <v>13</v>
      </c>
      <c r="O32" t="s">
        <v>14</v>
      </c>
    </row>
    <row r="33" spans="1:15">
      <c r="A33" t="s">
        <v>18</v>
      </c>
      <c r="B33" t="s">
        <v>19</v>
      </c>
      <c r="C33" t="s">
        <v>20</v>
      </c>
      <c r="D33" t="s">
        <v>21</v>
      </c>
      <c r="E33" t="s">
        <v>46</v>
      </c>
      <c r="F33" s="1">
        <v>0.50999524299999999</v>
      </c>
      <c r="G33" s="1">
        <v>0.489085438037</v>
      </c>
      <c r="H33" s="1">
        <v>0.473785580747</v>
      </c>
      <c r="I33" s="1">
        <v>0.48551547133599998</v>
      </c>
      <c r="J33" s="2" t="s">
        <v>23</v>
      </c>
      <c r="K33" t="s">
        <v>47</v>
      </c>
      <c r="L33" t="s">
        <v>25</v>
      </c>
      <c r="M33" t="s">
        <v>26</v>
      </c>
      <c r="N33" t="s">
        <v>48</v>
      </c>
      <c r="O33" t="s">
        <v>49</v>
      </c>
    </row>
    <row r="34" spans="1:15">
      <c r="A34" t="s">
        <v>18</v>
      </c>
      <c r="B34" t="s">
        <v>19</v>
      </c>
      <c r="C34" t="s">
        <v>33</v>
      </c>
      <c r="D34" t="s">
        <v>21</v>
      </c>
      <c r="E34" t="s">
        <v>46</v>
      </c>
      <c r="F34" s="1">
        <v>1.0797499E-2</v>
      </c>
      <c r="G34" s="1">
        <v>1.0354801541E-2</v>
      </c>
      <c r="H34" s="1">
        <v>1.0030876571E-2</v>
      </c>
      <c r="I34" s="1">
        <v>1.0279219048000001E-2</v>
      </c>
      <c r="J34" s="2" t="s">
        <v>23</v>
      </c>
      <c r="K34" t="s">
        <v>47</v>
      </c>
      <c r="L34" t="s">
        <v>25</v>
      </c>
      <c r="M34" t="s">
        <v>26</v>
      </c>
      <c r="N34" t="s">
        <v>48</v>
      </c>
      <c r="O34" t="s">
        <v>49</v>
      </c>
    </row>
    <row r="35" spans="1:15">
      <c r="A35" t="s">
        <v>18</v>
      </c>
      <c r="B35" t="s">
        <v>19</v>
      </c>
      <c r="C35" t="s">
        <v>37</v>
      </c>
      <c r="D35" t="s">
        <v>21</v>
      </c>
      <c r="E35" t="s">
        <v>46</v>
      </c>
      <c r="F35" s="1">
        <v>3.1781533390000001</v>
      </c>
      <c r="G35" s="1">
        <v>3.0478490521010002</v>
      </c>
      <c r="H35" s="1">
        <v>2.952504451931</v>
      </c>
      <c r="I35" s="1">
        <v>3.025601978728</v>
      </c>
      <c r="J35" s="2" t="s">
        <v>23</v>
      </c>
      <c r="K35" t="s">
        <v>47</v>
      </c>
      <c r="L35" t="s">
        <v>25</v>
      </c>
      <c r="M35" t="s">
        <v>26</v>
      </c>
      <c r="N35" t="s">
        <v>48</v>
      </c>
      <c r="O35" t="s">
        <v>49</v>
      </c>
    </row>
    <row r="36" spans="1:15">
      <c r="A36" t="s">
        <v>18</v>
      </c>
      <c r="B36" t="s">
        <v>19</v>
      </c>
      <c r="C36" t="s">
        <v>40</v>
      </c>
      <c r="D36" t="s">
        <v>21</v>
      </c>
      <c r="E36" t="s">
        <v>46</v>
      </c>
      <c r="F36" s="1">
        <v>20.443781683000001</v>
      </c>
      <c r="G36" s="1">
        <v>19.605586633997</v>
      </c>
      <c r="H36" s="1">
        <v>18.992273183506999</v>
      </c>
      <c r="I36" s="1">
        <v>19.462480162216</v>
      </c>
      <c r="J36" s="2" t="s">
        <v>23</v>
      </c>
      <c r="K36" t="s">
        <v>47</v>
      </c>
      <c r="L36" t="s">
        <v>25</v>
      </c>
      <c r="M36" t="s">
        <v>26</v>
      </c>
      <c r="N36" t="s">
        <v>48</v>
      </c>
      <c r="O36" t="s">
        <v>49</v>
      </c>
    </row>
    <row r="37" spans="1:15">
      <c r="A37" t="s">
        <v>18</v>
      </c>
      <c r="B37" t="s">
        <v>19</v>
      </c>
      <c r="C37" t="s">
        <v>20</v>
      </c>
      <c r="D37" t="s">
        <v>21</v>
      </c>
      <c r="E37" t="s">
        <v>22</v>
      </c>
      <c r="F37" s="1">
        <v>9.0436914080000008</v>
      </c>
      <c r="G37" s="1">
        <v>8.9622981853280006</v>
      </c>
      <c r="H37" s="1">
        <v>9.0708224822239991</v>
      </c>
      <c r="I37" s="1">
        <v>9.7038808807840002</v>
      </c>
      <c r="J37" s="2" t="s">
        <v>23</v>
      </c>
      <c r="K37" t="s">
        <v>24</v>
      </c>
      <c r="L37" t="s">
        <v>25</v>
      </c>
      <c r="M37" t="s">
        <v>26</v>
      </c>
      <c r="N37" t="s">
        <v>27</v>
      </c>
      <c r="O37" t="s">
        <v>28</v>
      </c>
    </row>
    <row r="38" spans="1:15">
      <c r="A38" t="s">
        <v>18</v>
      </c>
      <c r="B38" t="s">
        <v>19</v>
      </c>
      <c r="C38" t="s">
        <v>32</v>
      </c>
      <c r="D38" t="s">
        <v>21</v>
      </c>
      <c r="E38" t="s">
        <v>22</v>
      </c>
      <c r="F38" s="1">
        <v>2.663081611</v>
      </c>
      <c r="G38" s="1">
        <v>2.6391138765009998</v>
      </c>
      <c r="H38" s="1">
        <v>2.6710708558329999</v>
      </c>
      <c r="I38" s="1">
        <v>2.857486568603</v>
      </c>
      <c r="J38" s="2" t="s">
        <v>23</v>
      </c>
      <c r="K38" t="s">
        <v>24</v>
      </c>
      <c r="L38" t="s">
        <v>25</v>
      </c>
      <c r="M38" t="s">
        <v>26</v>
      </c>
      <c r="N38" t="s">
        <v>27</v>
      </c>
      <c r="O38" t="s">
        <v>28</v>
      </c>
    </row>
    <row r="39" spans="1:15">
      <c r="A39" t="s">
        <v>18</v>
      </c>
      <c r="B39" t="s">
        <v>19</v>
      </c>
      <c r="C39" t="s">
        <v>33</v>
      </c>
      <c r="D39" t="s">
        <v>21</v>
      </c>
      <c r="E39" t="s">
        <v>22</v>
      </c>
      <c r="F39" s="1">
        <v>14.916858360000001</v>
      </c>
      <c r="G39" s="1">
        <v>14.78260663476</v>
      </c>
      <c r="H39" s="1">
        <v>14.961608935079999</v>
      </c>
      <c r="I39" s="1">
        <v>16.005789020280002</v>
      </c>
      <c r="J39" s="2" t="s">
        <v>23</v>
      </c>
      <c r="K39" t="s">
        <v>24</v>
      </c>
      <c r="L39" t="s">
        <v>25</v>
      </c>
      <c r="M39" t="s">
        <v>26</v>
      </c>
      <c r="N39" t="s">
        <v>27</v>
      </c>
      <c r="O39" t="s">
        <v>28</v>
      </c>
    </row>
    <row r="40" spans="1:15">
      <c r="A40" t="s">
        <v>18</v>
      </c>
      <c r="B40" t="s">
        <v>19</v>
      </c>
      <c r="C40" t="s">
        <v>36</v>
      </c>
      <c r="D40" t="s">
        <v>21</v>
      </c>
      <c r="E40" t="s">
        <v>22</v>
      </c>
      <c r="F40" s="1">
        <v>4.214488631</v>
      </c>
      <c r="G40" s="1">
        <v>4.1765582333209998</v>
      </c>
      <c r="H40" s="1">
        <v>4.2271320968930004</v>
      </c>
      <c r="I40" s="1">
        <v>4.5221463010629996</v>
      </c>
      <c r="J40" s="2" t="s">
        <v>23</v>
      </c>
      <c r="K40" t="s">
        <v>24</v>
      </c>
      <c r="L40" t="s">
        <v>25</v>
      </c>
      <c r="M40" t="s">
        <v>26</v>
      </c>
      <c r="N40" t="s">
        <v>27</v>
      </c>
      <c r="O40" t="s">
        <v>28</v>
      </c>
    </row>
    <row r="41" spans="1:15">
      <c r="A41" t="s">
        <v>18</v>
      </c>
      <c r="B41" t="s">
        <v>19</v>
      </c>
      <c r="C41" t="s">
        <v>37</v>
      </c>
      <c r="D41" t="s">
        <v>21</v>
      </c>
      <c r="E41" t="s">
        <v>22</v>
      </c>
      <c r="F41" s="1">
        <v>4.9971749059999997</v>
      </c>
      <c r="G41" s="1">
        <v>4.9522003318459999</v>
      </c>
      <c r="H41" s="1">
        <v>5.0121664307179996</v>
      </c>
      <c r="I41" s="1">
        <v>5.3619686741379997</v>
      </c>
      <c r="J41" s="2" t="s">
        <v>23</v>
      </c>
      <c r="K41" t="s">
        <v>24</v>
      </c>
      <c r="L41" t="s">
        <v>25</v>
      </c>
      <c r="M41" t="s">
        <v>26</v>
      </c>
      <c r="N41" t="s">
        <v>27</v>
      </c>
      <c r="O41" t="s">
        <v>28</v>
      </c>
    </row>
    <row r="42" spans="1:15">
      <c r="A42" t="s">
        <v>18</v>
      </c>
      <c r="B42" t="s">
        <v>19</v>
      </c>
      <c r="C42" t="s">
        <v>38</v>
      </c>
      <c r="D42" t="s">
        <v>21</v>
      </c>
      <c r="E42" t="s">
        <v>22</v>
      </c>
      <c r="F42" s="1">
        <v>3.0211338670000001</v>
      </c>
      <c r="G42" s="1">
        <v>2.9939436621970001</v>
      </c>
      <c r="H42" s="1">
        <v>3.030197268600999</v>
      </c>
      <c r="I42" s="1">
        <v>3.2416766392910001</v>
      </c>
      <c r="J42" s="2" t="s">
        <v>23</v>
      </c>
      <c r="K42" t="s">
        <v>24</v>
      </c>
      <c r="L42" t="s">
        <v>25</v>
      </c>
      <c r="M42" t="s">
        <v>26</v>
      </c>
      <c r="N42" t="s">
        <v>27</v>
      </c>
      <c r="O42" t="s">
        <v>28</v>
      </c>
    </row>
    <row r="43" spans="1:15">
      <c r="A43" t="s">
        <v>18</v>
      </c>
      <c r="B43" t="s">
        <v>19</v>
      </c>
      <c r="C43" t="s">
        <v>39</v>
      </c>
      <c r="D43" t="s">
        <v>21</v>
      </c>
      <c r="E43" t="s">
        <v>22</v>
      </c>
      <c r="F43" s="1">
        <v>1.085684037</v>
      </c>
      <c r="G43" s="1">
        <v>1.075912880667</v>
      </c>
      <c r="H43" s="1">
        <v>1.0889410891110001</v>
      </c>
      <c r="I43" s="1">
        <v>1.1649389717009999</v>
      </c>
      <c r="J43" s="2" t="s">
        <v>23</v>
      </c>
      <c r="K43" t="s">
        <v>24</v>
      </c>
      <c r="L43" t="s">
        <v>25</v>
      </c>
      <c r="M43" t="s">
        <v>26</v>
      </c>
      <c r="N43" t="s">
        <v>27</v>
      </c>
      <c r="O43" t="s">
        <v>28</v>
      </c>
    </row>
    <row r="44" spans="1:15">
      <c r="A44" t="s">
        <v>18</v>
      </c>
      <c r="B44" t="s">
        <v>19</v>
      </c>
      <c r="C44" t="s">
        <v>40</v>
      </c>
      <c r="D44" t="s">
        <v>21</v>
      </c>
      <c r="E44" t="s">
        <v>22</v>
      </c>
      <c r="F44" s="1">
        <v>15.075621610000001</v>
      </c>
      <c r="G44" s="1">
        <v>14.93994101551</v>
      </c>
      <c r="H44" s="1">
        <v>15.12084847483</v>
      </c>
      <c r="I44" s="1">
        <v>16.176141987529999</v>
      </c>
      <c r="J44" s="2" t="s">
        <v>23</v>
      </c>
      <c r="K44" t="s">
        <v>24</v>
      </c>
      <c r="L44" t="s">
        <v>25</v>
      </c>
      <c r="M44" t="s">
        <v>26</v>
      </c>
      <c r="N44" t="s">
        <v>27</v>
      </c>
      <c r="O44" t="s">
        <v>28</v>
      </c>
    </row>
    <row r="45" spans="1:15">
      <c r="A45" t="s">
        <v>18</v>
      </c>
      <c r="B45" t="s">
        <v>19</v>
      </c>
      <c r="C45" t="s">
        <v>41</v>
      </c>
      <c r="D45" t="s">
        <v>21</v>
      </c>
      <c r="E45" t="s">
        <v>22</v>
      </c>
      <c r="F45" s="1">
        <v>6.9545323120000004</v>
      </c>
      <c r="G45" s="1">
        <v>6.8919415211919999</v>
      </c>
      <c r="H45" s="1">
        <v>6.975395908936</v>
      </c>
      <c r="I45" s="1">
        <v>7.4622131707759998</v>
      </c>
      <c r="J45" s="2" t="s">
        <v>23</v>
      </c>
      <c r="K45" t="s">
        <v>24</v>
      </c>
      <c r="L45" t="s">
        <v>25</v>
      </c>
      <c r="M45" t="s">
        <v>26</v>
      </c>
      <c r="N45" t="s">
        <v>27</v>
      </c>
      <c r="O45" t="s">
        <v>28</v>
      </c>
    </row>
    <row r="46" spans="1:15">
      <c r="A46" t="s">
        <v>18</v>
      </c>
      <c r="B46" t="s">
        <v>19</v>
      </c>
      <c r="C46" t="s">
        <v>42</v>
      </c>
      <c r="D46" t="s">
        <v>21</v>
      </c>
      <c r="E46" t="s">
        <v>22</v>
      </c>
      <c r="F46" s="1">
        <v>8.0914483550000007</v>
      </c>
      <c r="G46" s="1">
        <v>8.0186253198050004</v>
      </c>
      <c r="H46" s="1">
        <v>8.1157227000649996</v>
      </c>
      <c r="I46" s="1">
        <v>8.6821240849149994</v>
      </c>
      <c r="J46" s="2" t="s">
        <v>23</v>
      </c>
      <c r="K46" t="s">
        <v>24</v>
      </c>
      <c r="L46" t="s">
        <v>25</v>
      </c>
      <c r="M46" t="s">
        <v>26</v>
      </c>
      <c r="N46" t="s">
        <v>27</v>
      </c>
      <c r="O46" t="s">
        <v>28</v>
      </c>
    </row>
    <row r="47" spans="1:15">
      <c r="A47" t="s">
        <v>18</v>
      </c>
      <c r="B47" t="s">
        <v>19</v>
      </c>
      <c r="C47" t="s">
        <v>43</v>
      </c>
      <c r="D47" t="s">
        <v>21</v>
      </c>
      <c r="E47" t="s">
        <v>22</v>
      </c>
      <c r="F47" s="1">
        <v>0.26787288999999997</v>
      </c>
      <c r="G47" s="1">
        <v>0.26546203399000001</v>
      </c>
      <c r="H47" s="1">
        <v>0.26867650866999998</v>
      </c>
      <c r="I47" s="1">
        <v>0.28742761097000002</v>
      </c>
      <c r="J47" s="2" t="s">
        <v>23</v>
      </c>
      <c r="K47" t="s">
        <v>24</v>
      </c>
      <c r="L47" t="s">
        <v>25</v>
      </c>
      <c r="M47" t="s">
        <v>26</v>
      </c>
      <c r="N47" t="s">
        <v>27</v>
      </c>
      <c r="O47" t="s">
        <v>28</v>
      </c>
    </row>
    <row r="48" spans="1:15">
      <c r="A48" t="s">
        <v>18</v>
      </c>
      <c r="B48" t="s">
        <v>19</v>
      </c>
      <c r="C48" t="s">
        <v>44</v>
      </c>
      <c r="D48" t="s">
        <v>21</v>
      </c>
      <c r="E48" t="s">
        <v>22</v>
      </c>
      <c r="F48" s="1">
        <v>6.3939794240000003</v>
      </c>
      <c r="G48" s="1">
        <v>6.3364336091839997</v>
      </c>
      <c r="H48" s="1">
        <v>6.4131613622719996</v>
      </c>
      <c r="I48" s="1">
        <v>6.8607399219519998</v>
      </c>
      <c r="J48" s="2" t="s">
        <v>23</v>
      </c>
      <c r="K48" t="s">
        <v>24</v>
      </c>
      <c r="L48" t="s">
        <v>25</v>
      </c>
      <c r="M48" t="s">
        <v>26</v>
      </c>
      <c r="N48" t="s">
        <v>27</v>
      </c>
      <c r="O48" t="s">
        <v>28</v>
      </c>
    </row>
    <row r="49" spans="1:18">
      <c r="A49" t="s">
        <v>18</v>
      </c>
      <c r="B49" t="s">
        <v>19</v>
      </c>
      <c r="C49" t="s">
        <v>45</v>
      </c>
      <c r="D49" t="s">
        <v>21</v>
      </c>
      <c r="E49" t="s">
        <v>22</v>
      </c>
      <c r="F49" s="1">
        <v>0.13171876599999999</v>
      </c>
      <c r="G49" s="1">
        <v>0.13053329710600001</v>
      </c>
      <c r="H49" s="1">
        <v>0.13211392229800001</v>
      </c>
      <c r="I49" s="1">
        <v>0.14133423591800001</v>
      </c>
      <c r="J49" s="2" t="s">
        <v>23</v>
      </c>
      <c r="K49" t="s">
        <v>24</v>
      </c>
      <c r="L49" t="s">
        <v>25</v>
      </c>
      <c r="M49" t="s">
        <v>26</v>
      </c>
      <c r="N49" t="s">
        <v>27</v>
      </c>
      <c r="O49" t="s">
        <v>28</v>
      </c>
    </row>
    <row r="50" spans="1:18">
      <c r="A50" t="s">
        <v>18</v>
      </c>
      <c r="B50" t="s">
        <v>19</v>
      </c>
      <c r="C50" t="s">
        <v>29</v>
      </c>
      <c r="D50" t="s">
        <v>21</v>
      </c>
      <c r="E50" t="s">
        <v>30</v>
      </c>
      <c r="F50" s="1">
        <v>0.88051287199999995</v>
      </c>
      <c r="G50" s="1">
        <v>0.84441184424799998</v>
      </c>
      <c r="H50" s="1">
        <v>0.81799645808800003</v>
      </c>
      <c r="I50" s="1">
        <v>0.83824825414399995</v>
      </c>
      <c r="J50" s="2" t="s">
        <v>23</v>
      </c>
      <c r="K50" t="s">
        <v>24</v>
      </c>
      <c r="L50" t="s">
        <v>25</v>
      </c>
      <c r="M50" t="s">
        <v>26</v>
      </c>
      <c r="N50" t="s">
        <v>31</v>
      </c>
      <c r="O50" t="s">
        <v>28</v>
      </c>
    </row>
    <row r="51" spans="1:18">
      <c r="A51" t="s">
        <v>18</v>
      </c>
      <c r="B51" t="s">
        <v>19</v>
      </c>
      <c r="C51" t="s">
        <v>33</v>
      </c>
      <c r="D51" t="s">
        <v>21</v>
      </c>
      <c r="E51" t="s">
        <v>30</v>
      </c>
      <c r="F51" s="1">
        <v>0.27361136200000002</v>
      </c>
      <c r="G51" s="1">
        <v>0.262393296158</v>
      </c>
      <c r="H51" s="1">
        <v>0.254184955298</v>
      </c>
      <c r="I51" s="1">
        <v>0.260478016624</v>
      </c>
      <c r="J51" s="2" t="s">
        <v>23</v>
      </c>
      <c r="K51" t="s">
        <v>24</v>
      </c>
      <c r="L51" t="s">
        <v>25</v>
      </c>
      <c r="M51" t="s">
        <v>26</v>
      </c>
      <c r="N51" t="s">
        <v>31</v>
      </c>
      <c r="O51" t="s">
        <v>28</v>
      </c>
    </row>
    <row r="52" spans="1:18">
      <c r="A52" t="s">
        <v>18</v>
      </c>
      <c r="B52" t="s">
        <v>19</v>
      </c>
      <c r="C52" t="s">
        <v>40</v>
      </c>
      <c r="D52" t="s">
        <v>21</v>
      </c>
      <c r="E52" t="s">
        <v>30</v>
      </c>
      <c r="F52" s="1">
        <v>0.336749252</v>
      </c>
      <c r="G52" s="1">
        <v>0.32294253266799999</v>
      </c>
      <c r="H52" s="1">
        <v>0.312840055108</v>
      </c>
      <c r="I52" s="1">
        <v>0.32058528790399998</v>
      </c>
      <c r="J52" s="2" t="s">
        <v>23</v>
      </c>
      <c r="K52" t="s">
        <v>24</v>
      </c>
      <c r="L52" t="s">
        <v>25</v>
      </c>
      <c r="M52" t="s">
        <v>26</v>
      </c>
      <c r="N52" t="s">
        <v>31</v>
      </c>
      <c r="O52" t="s">
        <v>28</v>
      </c>
    </row>
    <row r="53" spans="1:18">
      <c r="A53" t="s">
        <v>18</v>
      </c>
      <c r="B53" t="s">
        <v>19</v>
      </c>
      <c r="C53" t="s">
        <v>43</v>
      </c>
      <c r="D53" t="s">
        <v>21</v>
      </c>
      <c r="E53" t="s">
        <v>30</v>
      </c>
      <c r="F53" s="1">
        <v>0.45907168100000001</v>
      </c>
      <c r="G53" s="1">
        <v>0.44024974207899997</v>
      </c>
      <c r="H53" s="1">
        <v>0.42647759164900001</v>
      </c>
      <c r="I53" s="1">
        <v>0.437036240312</v>
      </c>
      <c r="J53" s="2" t="s">
        <v>23</v>
      </c>
      <c r="K53" t="s">
        <v>24</v>
      </c>
      <c r="L53" t="s">
        <v>25</v>
      </c>
      <c r="M53" t="s">
        <v>26</v>
      </c>
      <c r="N53" t="s">
        <v>31</v>
      </c>
      <c r="O53" t="s">
        <v>28</v>
      </c>
    </row>
    <row r="54" spans="1:18">
      <c r="A54" t="s">
        <v>18</v>
      </c>
      <c r="B54" t="s">
        <v>19</v>
      </c>
      <c r="C54" t="s">
        <v>33</v>
      </c>
      <c r="D54" t="s">
        <v>21</v>
      </c>
      <c r="E54" t="s">
        <v>34</v>
      </c>
      <c r="F54" s="1">
        <v>0.161672024</v>
      </c>
      <c r="G54" s="1">
        <v>0.17638417818400001</v>
      </c>
      <c r="H54" s="1">
        <v>0.18834790796000001</v>
      </c>
      <c r="I54" s="1">
        <v>0.20063498178399999</v>
      </c>
      <c r="J54" s="2" t="s">
        <v>23</v>
      </c>
      <c r="K54" t="s">
        <v>24</v>
      </c>
      <c r="L54" t="s">
        <v>25</v>
      </c>
      <c r="M54" t="s">
        <v>26</v>
      </c>
      <c r="N54" t="s">
        <v>35</v>
      </c>
      <c r="O54" t="s">
        <v>28</v>
      </c>
    </row>
    <row r="55" spans="1:18">
      <c r="A55" t="s">
        <v>18</v>
      </c>
      <c r="B55" t="s">
        <v>19</v>
      </c>
      <c r="C55" t="s">
        <v>37</v>
      </c>
      <c r="D55" t="s">
        <v>21</v>
      </c>
      <c r="E55" t="s">
        <v>34</v>
      </c>
      <c r="F55" s="1">
        <v>0.101026269</v>
      </c>
      <c r="G55" s="1">
        <v>0.110219659479</v>
      </c>
      <c r="H55" s="1">
        <v>0.117695603385</v>
      </c>
      <c r="I55" s="1">
        <v>0.12537359982900001</v>
      </c>
      <c r="J55" s="2" t="s">
        <v>23</v>
      </c>
      <c r="K55" t="s">
        <v>24</v>
      </c>
      <c r="L55" t="s">
        <v>25</v>
      </c>
      <c r="M55" t="s">
        <v>26</v>
      </c>
      <c r="N55" t="s">
        <v>35</v>
      </c>
      <c r="O55" t="s">
        <v>28</v>
      </c>
    </row>
    <row r="56" spans="1:18">
      <c r="A56" t="s">
        <v>18</v>
      </c>
      <c r="B56" t="s">
        <v>19</v>
      </c>
      <c r="C56" t="s">
        <v>38</v>
      </c>
      <c r="D56" t="s">
        <v>21</v>
      </c>
      <c r="E56" t="s">
        <v>34</v>
      </c>
      <c r="F56" s="1">
        <v>0.250924814</v>
      </c>
      <c r="G56" s="1">
        <v>0.27375897207400002</v>
      </c>
      <c r="H56" s="1">
        <v>0.29232740830999998</v>
      </c>
      <c r="I56" s="1">
        <v>0.31139769417399998</v>
      </c>
      <c r="J56" s="2" t="s">
        <v>23</v>
      </c>
      <c r="K56" t="s">
        <v>24</v>
      </c>
      <c r="L56" t="s">
        <v>25</v>
      </c>
      <c r="M56" t="s">
        <v>26</v>
      </c>
      <c r="N56" t="s">
        <v>35</v>
      </c>
      <c r="O56" t="s">
        <v>28</v>
      </c>
    </row>
    <row r="57" spans="1:18">
      <c r="A57" t="s">
        <v>18</v>
      </c>
      <c r="B57" t="s">
        <v>19</v>
      </c>
      <c r="C57" t="s">
        <v>40</v>
      </c>
      <c r="D57" t="s">
        <v>21</v>
      </c>
      <c r="E57" t="s">
        <v>34</v>
      </c>
      <c r="F57" s="1">
        <v>0.16798355700000001</v>
      </c>
      <c r="G57" s="1">
        <v>0.183270060687</v>
      </c>
      <c r="H57" s="1">
        <v>0.195700843905</v>
      </c>
      <c r="I57" s="1">
        <v>0.20846759423700001</v>
      </c>
      <c r="J57" s="2" t="s">
        <v>23</v>
      </c>
      <c r="K57" t="s">
        <v>24</v>
      </c>
      <c r="L57" t="s">
        <v>25</v>
      </c>
      <c r="M57" t="s">
        <v>26</v>
      </c>
      <c r="N57" t="s">
        <v>35</v>
      </c>
      <c r="O57" t="s">
        <v>28</v>
      </c>
    </row>
    <row r="58" spans="1:18">
      <c r="A58" t="s">
        <v>18</v>
      </c>
      <c r="B58" t="s">
        <v>19</v>
      </c>
      <c r="C58" t="s">
        <v>41</v>
      </c>
      <c r="D58" t="s">
        <v>21</v>
      </c>
      <c r="E58" t="s">
        <v>34</v>
      </c>
      <c r="F58" s="1">
        <v>0.328655476</v>
      </c>
      <c r="G58" s="1">
        <v>0.35856312431600001</v>
      </c>
      <c r="H58" s="1">
        <v>0.38288362953999999</v>
      </c>
      <c r="I58" s="1">
        <v>0.40786144571600003</v>
      </c>
      <c r="J58" s="2" t="s">
        <v>23</v>
      </c>
      <c r="K58" t="s">
        <v>24</v>
      </c>
      <c r="L58" t="s">
        <v>25</v>
      </c>
      <c r="M58" t="s">
        <v>26</v>
      </c>
      <c r="N58" t="s">
        <v>35</v>
      </c>
      <c r="O58" t="s">
        <v>28</v>
      </c>
    </row>
    <row r="60" spans="1:18">
      <c r="A60" t="s">
        <v>50</v>
      </c>
      <c r="I60" t="s">
        <v>51</v>
      </c>
      <c r="J60" t="s">
        <v>52</v>
      </c>
      <c r="K60" t="s">
        <v>53</v>
      </c>
      <c r="L60" t="s">
        <v>54</v>
      </c>
      <c r="M60" t="s">
        <v>55</v>
      </c>
      <c r="N60" t="s">
        <v>56</v>
      </c>
      <c r="O60" t="s">
        <v>57</v>
      </c>
      <c r="P60" t="s">
        <v>58</v>
      </c>
      <c r="Q60" t="s">
        <v>59</v>
      </c>
      <c r="R60" t="s">
        <v>60</v>
      </c>
    </row>
    <row r="61" spans="1:18">
      <c r="B61" t="s">
        <v>46</v>
      </c>
      <c r="C61" s="2" t="s">
        <v>23</v>
      </c>
      <c r="D61" t="s">
        <v>47</v>
      </c>
      <c r="E61" t="s">
        <v>25</v>
      </c>
      <c r="F61" t="s">
        <v>26</v>
      </c>
      <c r="G61" t="s">
        <v>48</v>
      </c>
      <c r="H61" t="s">
        <v>49</v>
      </c>
      <c r="I61" s="1">
        <f>+SUM(F33:F36)</f>
        <v>24.142727764</v>
      </c>
      <c r="J61" s="1">
        <f t="shared" ref="J61:L61" si="12">+SUM(G33:G36)</f>
        <v>23.152875925676</v>
      </c>
      <c r="K61" s="1">
        <f t="shared" si="12"/>
        <v>22.428594092756001</v>
      </c>
      <c r="L61" s="1">
        <f t="shared" si="12"/>
        <v>22.983876831328001</v>
      </c>
      <c r="M61" s="1">
        <f>+K61*1/6+L61*5/6</f>
        <v>22.891329708232668</v>
      </c>
      <c r="N61" s="1">
        <f>+I61/365</f>
        <v>6.6144459627397262E-2</v>
      </c>
      <c r="O61" s="1">
        <f t="shared" ref="O61:R64" si="13">+J61/365</f>
        <v>6.3432536782673965E-2</v>
      </c>
      <c r="P61" s="1">
        <f t="shared" si="13"/>
        <v>6.1448202993852057E-2</v>
      </c>
      <c r="Q61" s="1">
        <f t="shared" si="13"/>
        <v>6.2969525565282194E-2</v>
      </c>
      <c r="R61" s="1">
        <f t="shared" si="13"/>
        <v>6.2715971803377166E-2</v>
      </c>
    </row>
    <row r="62" spans="1:18">
      <c r="B62" t="s">
        <v>22</v>
      </c>
      <c r="C62" s="2" t="s">
        <v>23</v>
      </c>
      <c r="D62" t="s">
        <v>24</v>
      </c>
      <c r="E62" t="s">
        <v>25</v>
      </c>
      <c r="F62" t="s">
        <v>26</v>
      </c>
      <c r="G62" t="s">
        <v>27</v>
      </c>
      <c r="H62" t="s">
        <v>28</v>
      </c>
      <c r="I62" s="1">
        <f>+SUM(F37:F49)</f>
        <v>76.857286177000006</v>
      </c>
      <c r="J62" s="1">
        <f>+SUM(G37:G49)</f>
        <v>76.165570601406998</v>
      </c>
      <c r="K62" s="1">
        <f>+SUM(H37:H49)</f>
        <v>77.087858035530985</v>
      </c>
      <c r="L62" s="1">
        <f>+SUM(I37:I49)</f>
        <v>82.467868067920989</v>
      </c>
      <c r="M62" s="1">
        <f t="shared" ref="M62:M64" si="14">+K62*1/6+L62*5/6</f>
        <v>81.571199729189331</v>
      </c>
      <c r="N62" s="1">
        <f t="shared" ref="N62:N64" si="15">+I62/365</f>
        <v>0.2105679073342466</v>
      </c>
      <c r="O62" s="1">
        <f t="shared" si="13"/>
        <v>0.20867279616823836</v>
      </c>
      <c r="P62" s="1">
        <f t="shared" si="13"/>
        <v>0.21119961105624926</v>
      </c>
      <c r="Q62" s="1">
        <f t="shared" si="13"/>
        <v>0.22593936456964656</v>
      </c>
      <c r="R62" s="1">
        <f t="shared" si="13"/>
        <v>0.22348273898408036</v>
      </c>
    </row>
    <row r="63" spans="1:18">
      <c r="B63" t="s">
        <v>30</v>
      </c>
      <c r="C63" s="2" t="s">
        <v>23</v>
      </c>
      <c r="D63" t="s">
        <v>24</v>
      </c>
      <c r="E63" t="s">
        <v>25</v>
      </c>
      <c r="F63" t="s">
        <v>26</v>
      </c>
      <c r="G63" t="s">
        <v>31</v>
      </c>
      <c r="H63" t="s">
        <v>28</v>
      </c>
      <c r="I63" s="1">
        <f>+SUM(F50:F53)</f>
        <v>1.9499451669999999</v>
      </c>
      <c r="J63" s="1">
        <f t="shared" ref="J63:L63" si="16">+SUM(G50:G53)</f>
        <v>1.8699974151529999</v>
      </c>
      <c r="K63" s="1">
        <f t="shared" si="16"/>
        <v>1.8114990601430001</v>
      </c>
      <c r="L63" s="1">
        <f t="shared" si="16"/>
        <v>1.8563477989839998</v>
      </c>
      <c r="M63" s="1">
        <f t="shared" si="14"/>
        <v>1.8488730091771668</v>
      </c>
      <c r="N63" s="1">
        <f t="shared" si="15"/>
        <v>5.3423155260273972E-3</v>
      </c>
      <c r="O63" s="1">
        <f t="shared" si="13"/>
        <v>5.123280589460274E-3</v>
      </c>
      <c r="P63" s="1">
        <f t="shared" si="13"/>
        <v>4.9630111236794528E-3</v>
      </c>
      <c r="Q63" s="1">
        <f t="shared" si="13"/>
        <v>5.0858843807780815E-3</v>
      </c>
      <c r="R63" s="1">
        <f t="shared" si="13"/>
        <v>5.0654055045949772E-3</v>
      </c>
    </row>
    <row r="64" spans="1:18">
      <c r="B64" t="s">
        <v>34</v>
      </c>
      <c r="C64" s="2" t="s">
        <v>23</v>
      </c>
      <c r="D64" t="s">
        <v>24</v>
      </c>
      <c r="E64" t="s">
        <v>25</v>
      </c>
      <c r="F64" t="s">
        <v>26</v>
      </c>
      <c r="G64" t="s">
        <v>35</v>
      </c>
      <c r="H64" t="s">
        <v>28</v>
      </c>
      <c r="I64" s="1">
        <f>+SUM(F54:F58)</f>
        <v>1.01026214</v>
      </c>
      <c r="J64" s="1">
        <f t="shared" ref="J64:L64" si="17">+SUM(G54:G58)</f>
        <v>1.1021959947400002</v>
      </c>
      <c r="K64" s="1">
        <f t="shared" si="17"/>
        <v>1.1769553931000001</v>
      </c>
      <c r="L64" s="1">
        <f t="shared" si="17"/>
        <v>1.2537353157400002</v>
      </c>
      <c r="M64" s="1">
        <f t="shared" si="14"/>
        <v>1.2409386619666669</v>
      </c>
      <c r="N64" s="1">
        <f t="shared" si="15"/>
        <v>2.7678414794520549E-3</v>
      </c>
      <c r="O64" s="1">
        <f t="shared" si="13"/>
        <v>3.0197150540821924E-3</v>
      </c>
      <c r="P64" s="1">
        <f t="shared" si="13"/>
        <v>3.2245353235616442E-3</v>
      </c>
      <c r="Q64" s="1">
        <f t="shared" si="13"/>
        <v>3.4348912760000004E-3</v>
      </c>
      <c r="R64" s="1">
        <f t="shared" si="13"/>
        <v>3.399831950593608E-3</v>
      </c>
    </row>
    <row r="65" spans="2:18">
      <c r="B65" t="s">
        <v>61</v>
      </c>
      <c r="I65" s="1">
        <f>+SUM(I61:I64)</f>
        <v>103.960221248</v>
      </c>
      <c r="J65" s="1">
        <f t="shared" ref="J65:M65" si="18">+SUM(J61:J64)</f>
        <v>102.29063993697599</v>
      </c>
      <c r="K65" s="1">
        <f t="shared" si="18"/>
        <v>102.50490658152999</v>
      </c>
      <c r="L65" s="1">
        <f t="shared" si="18"/>
        <v>108.561828013973</v>
      </c>
      <c r="M65" s="1">
        <f t="shared" si="18"/>
        <v>107.55234110856584</v>
      </c>
      <c r="N65" s="1">
        <f>+SUM(N61:N64)</f>
        <v>0.28482252396712332</v>
      </c>
      <c r="O65" s="1">
        <f t="shared" ref="O65:R65" si="19">+SUM(O61:O64)</f>
        <v>0.28024832859445481</v>
      </c>
      <c r="P65" s="1">
        <f t="shared" si="19"/>
        <v>0.28083536049734242</v>
      </c>
      <c r="Q65" s="1">
        <f t="shared" si="19"/>
        <v>0.29742966579170682</v>
      </c>
      <c r="R65" s="1">
        <f t="shared" si="19"/>
        <v>0.29466394824264613</v>
      </c>
    </row>
  </sheetData>
  <sortState xmlns:xlrd2="http://schemas.microsoft.com/office/spreadsheetml/2017/richdata2" ref="A33:O58">
    <sortCondition ref="E33:E58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D33C20B60FB4094ACE0FF35E1F214" ma:contentTypeVersion="15" ma:contentTypeDescription="Create a new document." ma:contentTypeScope="" ma:versionID="99d3eb1ea416b4fb18268c3a8514a863">
  <xsd:schema xmlns:xsd="http://www.w3.org/2001/XMLSchema" xmlns:xs="http://www.w3.org/2001/XMLSchema" xmlns:p="http://schemas.microsoft.com/office/2006/metadata/properties" xmlns:ns2="8f254427-4c97-4196-ad61-b055f5f542e4" xmlns:ns3="6601c63a-c8bd-4021-b252-e7c1551181e0" targetNamespace="http://schemas.microsoft.com/office/2006/metadata/properties" ma:root="true" ma:fieldsID="510609fad5ef17ac03e65ba9e8a9b4a4" ns2:_="" ns3:_="">
    <xsd:import namespace="8f254427-4c97-4196-ad61-b055f5f542e4"/>
    <xsd:import namespace="6601c63a-c8bd-4021-b252-e7c1551181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254427-4c97-4196-ad61-b055f5f542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0d1b9b15-6ca2-435f-87bd-c880ab9116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1c63a-c8bd-4021-b252-e7c1551181e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91c291bc-cf64-454c-aa19-0f66ca0fc686}" ma:internalName="TaxCatchAll" ma:showField="CatchAllData" ma:web="6601c63a-c8bd-4021-b252-e7c1551181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254427-4c97-4196-ad61-b055f5f542e4">
      <Terms xmlns="http://schemas.microsoft.com/office/infopath/2007/PartnerControls"/>
    </lcf76f155ced4ddcb4097134ff3c332f>
    <TaxCatchAll xmlns="6601c63a-c8bd-4021-b252-e7c1551181e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040AEB-68B2-4635-8E8A-AEBBD4AE58AB}"/>
</file>

<file path=customXml/itemProps2.xml><?xml version="1.0" encoding="utf-8"?>
<ds:datastoreItem xmlns:ds="http://schemas.openxmlformats.org/officeDocument/2006/customXml" ds:itemID="{F6DE45C8-7CD8-4066-A0D7-03E1EEF5D9B1}"/>
</file>

<file path=customXml/itemProps3.xml><?xml version="1.0" encoding="utf-8"?>
<ds:datastoreItem xmlns:ds="http://schemas.openxmlformats.org/officeDocument/2006/customXml" ds:itemID="{7CAF5EFC-D0CE-4D43-93F6-BC90F96AEB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Grodzinsky, Gil</dc:creator>
  <cp:keywords/>
  <dc:description/>
  <cp:lastModifiedBy>Grodzinsky, Gil</cp:lastModifiedBy>
  <cp:revision/>
  <dcterms:created xsi:type="dcterms:W3CDTF">2024-10-28T17:09:36Z</dcterms:created>
  <dcterms:modified xsi:type="dcterms:W3CDTF">2025-01-28T21:52:24Z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0x0101009E5D33C20B60FB4094ACE0FF35E1F214</vt:lpwstr>
  </property>
  <property fmtid="{D5CDD505-2E9C-101B-9397-08002B2CF9AE}" pid="3" name="MediaServiceImageTags">
    <vt:lpwstr/>
  </property>
</Properties>
</file>