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thamby\Desktop\"/>
    </mc:Choice>
  </mc:AlternateContent>
  <xr:revisionPtr revIDLastSave="0" documentId="8_{A75F47EE-7D3C-41C2-B1D0-768A222D2DC4}" xr6:coauthVersionLast="44" xr6:coauthVersionMax="44" xr10:uidLastSave="{00000000-0000-0000-0000-000000000000}"/>
  <bookViews>
    <workbookView xWindow="16284" yWindow="-108" windowWidth="15576" windowHeight="11904" tabRatio="875" xr2:uid="{00000000-000D-0000-FFFF-FFFF00000000}"/>
  </bookViews>
  <sheets>
    <sheet name="NOx Credit for Buses" sheetId="184" r:id="rId1"/>
    <sheet name="NOx from EPA HDD Certifications" sheetId="185" r:id="rId2"/>
    <sheet name="Fulton-DERA Direct" sheetId="186" r:id="rId3"/>
  </sheets>
  <externalReferences>
    <externalReference r:id="rId4"/>
  </externalReferences>
  <definedNames>
    <definedName name="Fleet">[1]References!$D$4:$D$19</definedName>
    <definedName name="Fuel">[1]References!$G$16:$G$27</definedName>
    <definedName name="modelyear">[1]References!$B$4:$B$46</definedName>
    <definedName name="Technology">[1]References!$I$5:$I$54</definedName>
    <definedName name="Tiers">[1]References!$D$29:$D$32</definedName>
    <definedName name="type">[1]References!$H$5:$H$71</definedName>
    <definedName name="vehicletype">[1]References!$G$5:$G$6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5" i="184" l="1"/>
  <c r="M95" i="184"/>
  <c r="L95" i="184"/>
  <c r="N94" i="184"/>
  <c r="M94" i="184"/>
  <c r="L94" i="184"/>
  <c r="N93" i="184"/>
  <c r="M93" i="184"/>
  <c r="L93" i="184"/>
  <c r="N87" i="184"/>
  <c r="M87" i="184"/>
  <c r="O87" i="184" s="1"/>
  <c r="L87" i="184"/>
  <c r="N86" i="184"/>
  <c r="M86" i="184"/>
  <c r="O86" i="184" s="1"/>
  <c r="L86" i="184"/>
  <c r="N85" i="184"/>
  <c r="M85" i="184"/>
  <c r="L85" i="184"/>
  <c r="N84" i="184"/>
  <c r="M84" i="184"/>
  <c r="O84" i="184" s="1"/>
  <c r="L84" i="184"/>
  <c r="N83" i="184"/>
  <c r="M83" i="184"/>
  <c r="O83" i="184" s="1"/>
  <c r="L83" i="184"/>
  <c r="N82" i="184"/>
  <c r="M82" i="184"/>
  <c r="L82" i="184"/>
  <c r="N81" i="184"/>
  <c r="M81" i="184"/>
  <c r="L81" i="184"/>
  <c r="N80" i="184"/>
  <c r="M80" i="184"/>
  <c r="O80" i="184" s="1"/>
  <c r="L80" i="184"/>
  <c r="N79" i="184"/>
  <c r="M79" i="184"/>
  <c r="O79" i="184" s="1"/>
  <c r="L79" i="184"/>
  <c r="N78" i="184"/>
  <c r="M78" i="184"/>
  <c r="O78" i="184" s="1"/>
  <c r="L78" i="184"/>
  <c r="N77" i="184"/>
  <c r="M77" i="184"/>
  <c r="L77" i="184"/>
  <c r="N76" i="184"/>
  <c r="M76" i="184"/>
  <c r="O76" i="184" s="1"/>
  <c r="L76" i="184"/>
  <c r="N75" i="184"/>
  <c r="M75" i="184"/>
  <c r="O75" i="184" s="1"/>
  <c r="L75" i="184"/>
  <c r="N74" i="184"/>
  <c r="M74" i="184"/>
  <c r="O74" i="184" s="1"/>
  <c r="L74" i="184"/>
  <c r="N73" i="184"/>
  <c r="M73" i="184"/>
  <c r="O73" i="184" s="1"/>
  <c r="L73" i="184"/>
  <c r="N72" i="184"/>
  <c r="M72" i="184"/>
  <c r="O72" i="184" s="1"/>
  <c r="L72" i="184"/>
  <c r="N71" i="184"/>
  <c r="M71" i="184"/>
  <c r="O71" i="184" s="1"/>
  <c r="L71" i="184"/>
  <c r="N70" i="184"/>
  <c r="M70" i="184"/>
  <c r="O70" i="184" s="1"/>
  <c r="L70" i="184"/>
  <c r="L69" i="184"/>
  <c r="M69" i="184"/>
  <c r="N69" i="184"/>
  <c r="N68" i="184"/>
  <c r="M68" i="184"/>
  <c r="O68" i="184" s="1"/>
  <c r="L68" i="184"/>
  <c r="N67" i="184"/>
  <c r="M67" i="184"/>
  <c r="O67" i="184" s="1"/>
  <c r="L67" i="184"/>
  <c r="N66" i="184"/>
  <c r="M66" i="184"/>
  <c r="O66" i="184" s="1"/>
  <c r="L66" i="184"/>
  <c r="N65" i="184"/>
  <c r="M65" i="184"/>
  <c r="L65" i="184"/>
  <c r="N64" i="184"/>
  <c r="M64" i="184"/>
  <c r="L64" i="184"/>
  <c r="N63" i="184"/>
  <c r="M63" i="184"/>
  <c r="O63" i="184" s="1"/>
  <c r="L63" i="184"/>
  <c r="N62" i="184"/>
  <c r="M62" i="184"/>
  <c r="O62" i="184" s="1"/>
  <c r="L62" i="184"/>
  <c r="N61" i="184"/>
  <c r="M61" i="184"/>
  <c r="L61" i="184"/>
  <c r="N60" i="184"/>
  <c r="M60" i="184"/>
  <c r="O60" i="184" s="1"/>
  <c r="L60" i="184"/>
  <c r="N59" i="184"/>
  <c r="M59" i="184"/>
  <c r="O59" i="184" s="1"/>
  <c r="L59" i="184"/>
  <c r="N58" i="184"/>
  <c r="M58" i="184"/>
  <c r="O58" i="184" s="1"/>
  <c r="L58" i="184"/>
  <c r="N57" i="184"/>
  <c r="M57" i="184"/>
  <c r="L57" i="184"/>
  <c r="N56" i="184"/>
  <c r="M56" i="184"/>
  <c r="L56" i="184"/>
  <c r="N55" i="184"/>
  <c r="M55" i="184"/>
  <c r="O55" i="184" s="1"/>
  <c r="L55" i="184"/>
  <c r="N54" i="184"/>
  <c r="M54" i="184"/>
  <c r="O54" i="184" s="1"/>
  <c r="L54" i="184"/>
  <c r="N53" i="184"/>
  <c r="M53" i="184"/>
  <c r="L53" i="184"/>
  <c r="N52" i="184"/>
  <c r="M52" i="184"/>
  <c r="O52" i="184" s="1"/>
  <c r="L52" i="184"/>
  <c r="N51" i="184"/>
  <c r="M51" i="184"/>
  <c r="O51" i="184" s="1"/>
  <c r="L51" i="184"/>
  <c r="N50" i="184"/>
  <c r="M50" i="184"/>
  <c r="O50" i="184" s="1"/>
  <c r="L50" i="184"/>
  <c r="N49" i="184"/>
  <c r="M49" i="184"/>
  <c r="L49" i="184"/>
  <c r="N48" i="184"/>
  <c r="M48" i="184"/>
  <c r="L48" i="184"/>
  <c r="N47" i="184"/>
  <c r="M47" i="184"/>
  <c r="O47" i="184" s="1"/>
  <c r="L47" i="184"/>
  <c r="N46" i="184"/>
  <c r="M46" i="184"/>
  <c r="O46" i="184" s="1"/>
  <c r="L46" i="184"/>
  <c r="N45" i="184"/>
  <c r="M45" i="184"/>
  <c r="L45" i="184"/>
  <c r="N44" i="184"/>
  <c r="M44" i="184"/>
  <c r="O44" i="184" s="1"/>
  <c r="L44" i="184"/>
  <c r="N43" i="184"/>
  <c r="M43" i="184"/>
  <c r="O43" i="184" s="1"/>
  <c r="L43" i="184"/>
  <c r="N42" i="184"/>
  <c r="M42" i="184"/>
  <c r="O42" i="184" s="1"/>
  <c r="L42" i="184"/>
  <c r="N41" i="184"/>
  <c r="M41" i="184"/>
  <c r="L41" i="184"/>
  <c r="N40" i="184"/>
  <c r="M40" i="184"/>
  <c r="L40" i="184"/>
  <c r="N39" i="184"/>
  <c r="M39" i="184"/>
  <c r="L39" i="184"/>
  <c r="N38" i="184"/>
  <c r="M38" i="184"/>
  <c r="L38" i="184"/>
  <c r="N37" i="184"/>
  <c r="M37" i="184"/>
  <c r="L37" i="184"/>
  <c r="N36" i="184"/>
  <c r="M36" i="184"/>
  <c r="L36" i="184"/>
  <c r="N35" i="184"/>
  <c r="M35" i="184"/>
  <c r="L35" i="184"/>
  <c r="N34" i="184"/>
  <c r="M34" i="184"/>
  <c r="L34" i="184"/>
  <c r="N33" i="184"/>
  <c r="M33" i="184"/>
  <c r="L33" i="184"/>
  <c r="N32" i="184"/>
  <c r="M32" i="184"/>
  <c r="L32" i="184"/>
  <c r="N31" i="184"/>
  <c r="M31" i="184"/>
  <c r="L31" i="184"/>
  <c r="N30" i="184"/>
  <c r="M30" i="184"/>
  <c r="L30" i="184"/>
  <c r="N29" i="184"/>
  <c r="M29" i="184"/>
  <c r="L29" i="184"/>
  <c r="N28" i="184"/>
  <c r="M28" i="184"/>
  <c r="L28" i="184"/>
  <c r="N27" i="184"/>
  <c r="M27" i="184"/>
  <c r="L27" i="184"/>
  <c r="N26" i="184"/>
  <c r="M26" i="184"/>
  <c r="L26" i="184"/>
  <c r="N25" i="184"/>
  <c r="M25" i="184"/>
  <c r="L25" i="184"/>
  <c r="N24" i="184"/>
  <c r="M24" i="184"/>
  <c r="L24" i="184"/>
  <c r="N23" i="184"/>
  <c r="M23" i="184"/>
  <c r="L23" i="184"/>
  <c r="N22" i="184"/>
  <c r="M22" i="184"/>
  <c r="L22" i="184"/>
  <c r="N21" i="184"/>
  <c r="M21" i="184"/>
  <c r="L21" i="184"/>
  <c r="L20" i="184"/>
  <c r="N20" i="184"/>
  <c r="M20" i="184"/>
  <c r="N19" i="184"/>
  <c r="M19" i="184"/>
  <c r="L19" i="184"/>
  <c r="N18" i="184"/>
  <c r="M18" i="184"/>
  <c r="L18" i="184"/>
  <c r="N17" i="184"/>
  <c r="M17" i="184"/>
  <c r="L17" i="184"/>
  <c r="N16" i="184"/>
  <c r="M16" i="184"/>
  <c r="L16" i="184"/>
  <c r="N15" i="184"/>
  <c r="M15" i="184"/>
  <c r="L15" i="184"/>
  <c r="N14" i="184"/>
  <c r="M14" i="184"/>
  <c r="L14" i="184"/>
  <c r="N13" i="184"/>
  <c r="M13" i="184"/>
  <c r="L13" i="184"/>
  <c r="N12" i="184"/>
  <c r="M12" i="184"/>
  <c r="L12" i="184"/>
  <c r="L11" i="184"/>
  <c r="M11" i="184"/>
  <c r="N11" i="184"/>
  <c r="AA95" i="184"/>
  <c r="O95" i="184"/>
  <c r="E95" i="184"/>
  <c r="AA94" i="184"/>
  <c r="O94" i="184"/>
  <c r="E94" i="184"/>
  <c r="AA93" i="184"/>
  <c r="O93" i="184"/>
  <c r="E93" i="184"/>
  <c r="AA92" i="184"/>
  <c r="N92" i="184"/>
  <c r="M92" i="184"/>
  <c r="O92" i="184" s="1"/>
  <c r="L92" i="184"/>
  <c r="E92" i="184"/>
  <c r="D92" i="184"/>
  <c r="AA91" i="184"/>
  <c r="N91" i="184"/>
  <c r="M91" i="184"/>
  <c r="O91" i="184" s="1"/>
  <c r="L91" i="184"/>
  <c r="E91" i="184"/>
  <c r="D91" i="184"/>
  <c r="AA90" i="184"/>
  <c r="N90" i="184"/>
  <c r="M90" i="184"/>
  <c r="O90" i="184" s="1"/>
  <c r="L90" i="184"/>
  <c r="E90" i="184"/>
  <c r="D90" i="184"/>
  <c r="AA89" i="184"/>
  <c r="N89" i="184"/>
  <c r="M89" i="184"/>
  <c r="O89" i="184" s="1"/>
  <c r="L89" i="184"/>
  <c r="E89" i="184"/>
  <c r="D89" i="184"/>
  <c r="AA88" i="184"/>
  <c r="N88" i="184"/>
  <c r="M88" i="184"/>
  <c r="O88" i="184" s="1"/>
  <c r="L88" i="184"/>
  <c r="E88" i="184"/>
  <c r="D88" i="184"/>
  <c r="AA87" i="184"/>
  <c r="E87" i="184"/>
  <c r="D87" i="184"/>
  <c r="AA86" i="184"/>
  <c r="E86" i="184"/>
  <c r="D86" i="184"/>
  <c r="AA85" i="184"/>
  <c r="O85" i="184"/>
  <c r="E85" i="184"/>
  <c r="D85" i="184"/>
  <c r="AA84" i="184"/>
  <c r="E84" i="184"/>
  <c r="D84" i="184"/>
  <c r="AA83" i="184"/>
  <c r="E83" i="184"/>
  <c r="D83" i="184"/>
  <c r="AA82" i="184"/>
  <c r="O82" i="184"/>
  <c r="E82" i="184"/>
  <c r="D82" i="184"/>
  <c r="AA81" i="184"/>
  <c r="O81" i="184"/>
  <c r="E81" i="184"/>
  <c r="D81" i="184"/>
  <c r="AA80" i="184"/>
  <c r="E80" i="184"/>
  <c r="D80" i="184"/>
  <c r="AA79" i="184"/>
  <c r="E79" i="184"/>
  <c r="D79" i="184"/>
  <c r="AA78" i="184"/>
  <c r="E78" i="184"/>
  <c r="D78" i="184"/>
  <c r="AA77" i="184"/>
  <c r="O77" i="184"/>
  <c r="E77" i="184"/>
  <c r="D77" i="184"/>
  <c r="AA76" i="184"/>
  <c r="E76" i="184"/>
  <c r="D76" i="184"/>
  <c r="AA75" i="184"/>
  <c r="E75" i="184"/>
  <c r="D75" i="184"/>
  <c r="AA74" i="184"/>
  <c r="E74" i="184"/>
  <c r="D74" i="184"/>
  <c r="AA73" i="184"/>
  <c r="E73" i="184"/>
  <c r="D73" i="184"/>
  <c r="AA72" i="184"/>
  <c r="E72" i="184"/>
  <c r="D72" i="184"/>
  <c r="AA71" i="184"/>
  <c r="E71" i="184"/>
  <c r="D71" i="184"/>
  <c r="AA70" i="184"/>
  <c r="E70" i="184"/>
  <c r="D70" i="184"/>
  <c r="AA69" i="184"/>
  <c r="O69" i="184"/>
  <c r="E69" i="184"/>
  <c r="D69" i="184"/>
  <c r="AA68" i="184"/>
  <c r="E68" i="184"/>
  <c r="D68" i="184"/>
  <c r="AA67" i="184"/>
  <c r="E67" i="184"/>
  <c r="D67" i="184"/>
  <c r="AA66" i="184"/>
  <c r="E66" i="184"/>
  <c r="D66" i="184"/>
  <c r="AA65" i="184"/>
  <c r="O65" i="184"/>
  <c r="E65" i="184"/>
  <c r="D65" i="184"/>
  <c r="AA64" i="184"/>
  <c r="O64" i="184"/>
  <c r="E64" i="184"/>
  <c r="D64" i="184"/>
  <c r="AA63" i="184"/>
  <c r="E63" i="184"/>
  <c r="D63" i="184"/>
  <c r="AA62" i="184"/>
  <c r="E62" i="184"/>
  <c r="D62" i="184"/>
  <c r="AA61" i="184"/>
  <c r="O61" i="184"/>
  <c r="E61" i="184"/>
  <c r="D61" i="184"/>
  <c r="AA60" i="184"/>
  <c r="E60" i="184"/>
  <c r="D60" i="184"/>
  <c r="AA59" i="184"/>
  <c r="E59" i="184"/>
  <c r="D59" i="184"/>
  <c r="AA58" i="184"/>
  <c r="E58" i="184"/>
  <c r="D58" i="184"/>
  <c r="AA57" i="184"/>
  <c r="O57" i="184"/>
  <c r="E57" i="184"/>
  <c r="D57" i="184"/>
  <c r="AA56" i="184"/>
  <c r="O56" i="184"/>
  <c r="E56" i="184"/>
  <c r="D56" i="184"/>
  <c r="AA55" i="184"/>
  <c r="E55" i="184"/>
  <c r="D55" i="184"/>
  <c r="AA54" i="184"/>
  <c r="E54" i="184"/>
  <c r="D54" i="184"/>
  <c r="AA53" i="184"/>
  <c r="O53" i="184"/>
  <c r="E53" i="184"/>
  <c r="D53" i="184"/>
  <c r="AA52" i="184"/>
  <c r="E52" i="184"/>
  <c r="D52" i="184"/>
  <c r="AA51" i="184"/>
  <c r="E51" i="184"/>
  <c r="D51" i="184"/>
  <c r="AA50" i="184"/>
  <c r="E50" i="184"/>
  <c r="D50" i="184"/>
  <c r="AA49" i="184"/>
  <c r="O49" i="184"/>
  <c r="E49" i="184"/>
  <c r="D49" i="184"/>
  <c r="AA48" i="184"/>
  <c r="O48" i="184"/>
  <c r="E48" i="184"/>
  <c r="D48" i="184"/>
  <c r="AA47" i="184"/>
  <c r="E47" i="184"/>
  <c r="D47" i="184"/>
  <c r="AA46" i="184"/>
  <c r="E46" i="184"/>
  <c r="D46" i="184"/>
  <c r="AA45" i="184"/>
  <c r="O45" i="184"/>
  <c r="E45" i="184"/>
  <c r="D45" i="184"/>
  <c r="AA44" i="184"/>
  <c r="E44" i="184"/>
  <c r="D44" i="184"/>
  <c r="AA43" i="184"/>
  <c r="E43" i="184"/>
  <c r="D43" i="184"/>
  <c r="AA42" i="184"/>
  <c r="E42" i="184"/>
  <c r="D42" i="184"/>
  <c r="AA41" i="184"/>
  <c r="O41" i="184"/>
  <c r="E41" i="184"/>
  <c r="D41" i="184"/>
  <c r="AA40" i="184"/>
  <c r="O40" i="184"/>
  <c r="E40" i="184"/>
  <c r="D40" i="184"/>
  <c r="E39" i="184"/>
  <c r="E38" i="184"/>
  <c r="E37" i="184"/>
  <c r="E36" i="184"/>
  <c r="E35" i="184"/>
  <c r="E34" i="184"/>
  <c r="E33" i="184"/>
  <c r="E32" i="184"/>
  <c r="E31" i="184"/>
  <c r="E30" i="184"/>
  <c r="E29" i="184"/>
  <c r="E28" i="184"/>
  <c r="E27" i="184"/>
  <c r="E26" i="184"/>
  <c r="E25" i="184"/>
  <c r="E24" i="184"/>
  <c r="E23" i="184"/>
  <c r="E22" i="184"/>
  <c r="E21" i="184"/>
  <c r="E20" i="184"/>
  <c r="E19" i="184"/>
  <c r="E18" i="184"/>
  <c r="E17" i="184"/>
  <c r="E16" i="184"/>
  <c r="E15" i="184"/>
  <c r="E14" i="184"/>
  <c r="E13" i="184"/>
  <c r="E12" i="184"/>
  <c r="E11" i="184"/>
  <c r="D39" i="184"/>
  <c r="D38" i="184"/>
  <c r="D37" i="184"/>
  <c r="D36" i="184"/>
  <c r="D35" i="184"/>
  <c r="D34" i="184"/>
  <c r="D33" i="184"/>
  <c r="D32" i="184"/>
  <c r="D31" i="184"/>
  <c r="D30" i="184"/>
  <c r="D29" i="184"/>
  <c r="D28" i="184"/>
  <c r="D27" i="184"/>
  <c r="D26" i="184"/>
  <c r="D25" i="184"/>
  <c r="D24" i="184"/>
  <c r="D23" i="184"/>
  <c r="D22" i="184"/>
  <c r="D21" i="184"/>
  <c r="D20" i="184"/>
  <c r="D19" i="184"/>
  <c r="D18" i="184"/>
  <c r="D17" i="184"/>
  <c r="D16" i="184"/>
  <c r="D15" i="184"/>
  <c r="D14" i="184"/>
  <c r="D13" i="184"/>
  <c r="D12" i="184"/>
  <c r="D11" i="184"/>
  <c r="AG89" i="186"/>
  <c r="AG88" i="186"/>
  <c r="AG87" i="186"/>
  <c r="AG86" i="186"/>
  <c r="AG85" i="186"/>
  <c r="AG84" i="186"/>
  <c r="AG83" i="186"/>
  <c r="AG82" i="186"/>
  <c r="AG81" i="186"/>
  <c r="AG80" i="186"/>
  <c r="AG79" i="186"/>
  <c r="AG78" i="186"/>
  <c r="AG77" i="186"/>
  <c r="AG76" i="186"/>
  <c r="AG75" i="186"/>
  <c r="AG74" i="186"/>
  <c r="AG73" i="186"/>
  <c r="AG72" i="186"/>
  <c r="AG71" i="186"/>
  <c r="AG70" i="186"/>
  <c r="AG69" i="186"/>
  <c r="AG68" i="186"/>
  <c r="AG67" i="186"/>
  <c r="AG66" i="186"/>
  <c r="AG65" i="186"/>
  <c r="AG64" i="186"/>
  <c r="AG63" i="186"/>
  <c r="AG62" i="186"/>
  <c r="AG61" i="186"/>
  <c r="AG60" i="186"/>
  <c r="AG59" i="186"/>
  <c r="AG58" i="186"/>
  <c r="AG57" i="186"/>
  <c r="AG56" i="186"/>
  <c r="AG55" i="186"/>
  <c r="AG54" i="186"/>
  <c r="AG53" i="186"/>
  <c r="AG52" i="186"/>
  <c r="AG51" i="186"/>
  <c r="AG50" i="186"/>
  <c r="AG49" i="186"/>
  <c r="AG48" i="186"/>
  <c r="AG47" i="186"/>
  <c r="AG46" i="186"/>
  <c r="AG45" i="186"/>
  <c r="AG44" i="186"/>
  <c r="AG43" i="186"/>
  <c r="AG42" i="186"/>
  <c r="AG41" i="186"/>
  <c r="AG40" i="186"/>
  <c r="AG39" i="186"/>
  <c r="AG38" i="186"/>
  <c r="AG37" i="186"/>
  <c r="AG36" i="186"/>
  <c r="AG35" i="186"/>
  <c r="AG34" i="186"/>
  <c r="AG33" i="186"/>
  <c r="AG32" i="186"/>
  <c r="AG31" i="186"/>
  <c r="AG30" i="186"/>
  <c r="AG29" i="186"/>
  <c r="AG28" i="186"/>
  <c r="AG27" i="186"/>
  <c r="AG26" i="186"/>
  <c r="AG25" i="186"/>
  <c r="AG24" i="186"/>
  <c r="AG23" i="186"/>
  <c r="AG22" i="186"/>
  <c r="AG21" i="186"/>
  <c r="AG20" i="186"/>
  <c r="AG19" i="186"/>
  <c r="AG18" i="186"/>
  <c r="AG17" i="186"/>
  <c r="AG16" i="186"/>
  <c r="AG15" i="186"/>
  <c r="AG14" i="186"/>
  <c r="AG13" i="186"/>
  <c r="AG12" i="186"/>
  <c r="AG11" i="186"/>
  <c r="AG10" i="186"/>
  <c r="AG9" i="186"/>
  <c r="AG8" i="186"/>
  <c r="AG7" i="186"/>
  <c r="AG6" i="186"/>
  <c r="AG5" i="186"/>
  <c r="AB12" i="184" l="1"/>
  <c r="AB13" i="184" s="1"/>
  <c r="AB14" i="184" s="1"/>
  <c r="AB15" i="184" s="1"/>
  <c r="AB16" i="184" s="1"/>
  <c r="AB17" i="184" s="1"/>
  <c r="AB18" i="184" s="1"/>
  <c r="AB19" i="184" s="1"/>
  <c r="AB20" i="184" s="1"/>
  <c r="AB21" i="184" s="1"/>
  <c r="AB22" i="184" s="1"/>
  <c r="AB23" i="184" s="1"/>
  <c r="AB24" i="184" s="1"/>
  <c r="AB25" i="184" s="1"/>
  <c r="AB26" i="184" s="1"/>
  <c r="AB27" i="184" s="1"/>
  <c r="AB28" i="184" s="1"/>
  <c r="AB29" i="184" s="1"/>
  <c r="AB30" i="184" s="1"/>
  <c r="AB31" i="184" s="1"/>
  <c r="AB32" i="184" s="1"/>
  <c r="AB33" i="184" s="1"/>
  <c r="AB34" i="184" s="1"/>
  <c r="AB35" i="184" s="1"/>
  <c r="AB36" i="184" s="1"/>
  <c r="AB37" i="184" s="1"/>
  <c r="AB38" i="184" s="1"/>
  <c r="AB39" i="184" s="1"/>
  <c r="AB40" i="184" s="1"/>
  <c r="AB41" i="184" l="1"/>
  <c r="AC40" i="184"/>
  <c r="AD40" i="184"/>
  <c r="AE40" i="184" l="1"/>
  <c r="AD41" i="184"/>
  <c r="AB42" i="184"/>
  <c r="AC41" i="184"/>
  <c r="AE41" i="184" l="1"/>
  <c r="AB43" i="184"/>
  <c r="AD42" i="184"/>
  <c r="AC42" i="184"/>
  <c r="AE42" i="184" l="1"/>
  <c r="AB44" i="184"/>
  <c r="AD43" i="184"/>
  <c r="AC43" i="184"/>
  <c r="AE43" i="184" l="1"/>
  <c r="AC44" i="184"/>
  <c r="AD44" i="184"/>
  <c r="AB45" i="184"/>
  <c r="AB46" i="184" l="1"/>
  <c r="AD45" i="184"/>
  <c r="AC45" i="184"/>
  <c r="AE44" i="184"/>
  <c r="AE45" i="184" l="1"/>
  <c r="AB47" i="184"/>
  <c r="AD46" i="184"/>
  <c r="AC46" i="184"/>
  <c r="AC47" i="184" l="1"/>
  <c r="AB48" i="184"/>
  <c r="AD47" i="184"/>
  <c r="AE46" i="184"/>
  <c r="AC48" i="184" l="1"/>
  <c r="AD48" i="184"/>
  <c r="AB49" i="184"/>
  <c r="AE47" i="184"/>
  <c r="AA39" i="184"/>
  <c r="AD39" i="184" s="1"/>
  <c r="O39" i="184"/>
  <c r="AC39" i="184" s="1"/>
  <c r="AA38" i="184"/>
  <c r="AD38" i="184" s="1"/>
  <c r="O38" i="184"/>
  <c r="AC38" i="184" s="1"/>
  <c r="AA37" i="184"/>
  <c r="AD37" i="184" s="1"/>
  <c r="O37" i="184"/>
  <c r="AC37" i="184" s="1"/>
  <c r="AA36" i="184"/>
  <c r="AD36" i="184" s="1"/>
  <c r="O36" i="184"/>
  <c r="AC36" i="184" s="1"/>
  <c r="AA35" i="184"/>
  <c r="AD35" i="184" s="1"/>
  <c r="O35" i="184"/>
  <c r="AC35" i="184" s="1"/>
  <c r="AA34" i="184"/>
  <c r="AD34" i="184" s="1"/>
  <c r="O34" i="184"/>
  <c r="AC34" i="184" s="1"/>
  <c r="AA33" i="184"/>
  <c r="AD33" i="184" s="1"/>
  <c r="O33" i="184"/>
  <c r="AC33" i="184" s="1"/>
  <c r="AA32" i="184"/>
  <c r="AD32" i="184" s="1"/>
  <c r="O32" i="184"/>
  <c r="AC32" i="184" s="1"/>
  <c r="AA31" i="184"/>
  <c r="AD31" i="184" s="1"/>
  <c r="O31" i="184"/>
  <c r="AC31" i="184" s="1"/>
  <c r="AA30" i="184"/>
  <c r="AD30" i="184" s="1"/>
  <c r="O30" i="184"/>
  <c r="AC30" i="184" s="1"/>
  <c r="AA29" i="184"/>
  <c r="AD29" i="184" s="1"/>
  <c r="O29" i="184"/>
  <c r="AC29" i="184" s="1"/>
  <c r="AA28" i="184"/>
  <c r="AD28" i="184" s="1"/>
  <c r="O28" i="184"/>
  <c r="AC28" i="184" s="1"/>
  <c r="AA27" i="184"/>
  <c r="AD27" i="184" s="1"/>
  <c r="O27" i="184"/>
  <c r="AC27" i="184" s="1"/>
  <c r="AA26" i="184"/>
  <c r="AD26" i="184" s="1"/>
  <c r="O26" i="184"/>
  <c r="AC26" i="184" s="1"/>
  <c r="AA25" i="184"/>
  <c r="AD25" i="184" s="1"/>
  <c r="O25" i="184"/>
  <c r="AC25" i="184" s="1"/>
  <c r="AA24" i="184"/>
  <c r="AD24" i="184" s="1"/>
  <c r="O24" i="184"/>
  <c r="AC24" i="184" s="1"/>
  <c r="AA23" i="184"/>
  <c r="AD23" i="184" s="1"/>
  <c r="O23" i="184"/>
  <c r="AC23" i="184" s="1"/>
  <c r="AA22" i="184"/>
  <c r="AD22" i="184" s="1"/>
  <c r="O22" i="184"/>
  <c r="AC22" i="184" s="1"/>
  <c r="AA21" i="184"/>
  <c r="AD21" i="184" s="1"/>
  <c r="O21" i="184"/>
  <c r="AC21" i="184" s="1"/>
  <c r="AA20" i="184"/>
  <c r="AD20" i="184" s="1"/>
  <c r="O20" i="184"/>
  <c r="AC20" i="184" s="1"/>
  <c r="AA19" i="184"/>
  <c r="AD19" i="184" s="1"/>
  <c r="O19" i="184"/>
  <c r="AC19" i="184" s="1"/>
  <c r="C12" i="184"/>
  <c r="C13" i="184" s="1"/>
  <c r="C14" i="184" s="1"/>
  <c r="C15" i="184" s="1"/>
  <c r="C16" i="184" s="1"/>
  <c r="C17" i="184" s="1"/>
  <c r="C18" i="184" s="1"/>
  <c r="C19" i="184" s="1"/>
  <c r="C20" i="184" s="1"/>
  <c r="C21" i="184" s="1"/>
  <c r="C22" i="184" s="1"/>
  <c r="C23" i="184" s="1"/>
  <c r="C24" i="184" s="1"/>
  <c r="C25" i="184" s="1"/>
  <c r="C26" i="184" s="1"/>
  <c r="C27" i="184" s="1"/>
  <c r="C28" i="184" s="1"/>
  <c r="C29" i="184" s="1"/>
  <c r="C30" i="184" s="1"/>
  <c r="C31" i="184" s="1"/>
  <c r="C32" i="184" s="1"/>
  <c r="C33" i="184" s="1"/>
  <c r="C34" i="184" s="1"/>
  <c r="C35" i="184" s="1"/>
  <c r="C36" i="184" s="1"/>
  <c r="C37" i="184" s="1"/>
  <c r="C38" i="184" s="1"/>
  <c r="C39" i="184" s="1"/>
  <c r="C40" i="184" s="1"/>
  <c r="C41" i="184" s="1"/>
  <c r="C42" i="184" s="1"/>
  <c r="C43" i="184" s="1"/>
  <c r="C44" i="184" s="1"/>
  <c r="C45" i="184" s="1"/>
  <c r="C46" i="184" s="1"/>
  <c r="C47" i="184" s="1"/>
  <c r="C48" i="184" s="1"/>
  <c r="C49" i="184" s="1"/>
  <c r="C50" i="184" s="1"/>
  <c r="C51" i="184" s="1"/>
  <c r="C52" i="184" s="1"/>
  <c r="C53" i="184" s="1"/>
  <c r="C54" i="184" s="1"/>
  <c r="C55" i="184" s="1"/>
  <c r="C56" i="184" s="1"/>
  <c r="C57" i="184" s="1"/>
  <c r="C58" i="184" s="1"/>
  <c r="C59" i="184" s="1"/>
  <c r="C60" i="184" s="1"/>
  <c r="C61" i="184" s="1"/>
  <c r="C62" i="184" s="1"/>
  <c r="C63" i="184" s="1"/>
  <c r="C64" i="184" s="1"/>
  <c r="C65" i="184" s="1"/>
  <c r="C66" i="184" s="1"/>
  <c r="C67" i="184" s="1"/>
  <c r="C68" i="184" s="1"/>
  <c r="C69" i="184" s="1"/>
  <c r="C70" i="184" s="1"/>
  <c r="C71" i="184" s="1"/>
  <c r="C72" i="184" s="1"/>
  <c r="C73" i="184" s="1"/>
  <c r="C74" i="184" s="1"/>
  <c r="C75" i="184" s="1"/>
  <c r="C76" i="184" s="1"/>
  <c r="C77" i="184" s="1"/>
  <c r="C78" i="184" s="1"/>
  <c r="C79" i="184" s="1"/>
  <c r="C80" i="184" s="1"/>
  <c r="C81" i="184" s="1"/>
  <c r="C82" i="184" s="1"/>
  <c r="C83" i="184" s="1"/>
  <c r="C84" i="184" s="1"/>
  <c r="C85" i="184" s="1"/>
  <c r="C86" i="184" s="1"/>
  <c r="C87" i="184" s="1"/>
  <c r="C88" i="184" s="1"/>
  <c r="C89" i="184" s="1"/>
  <c r="C90" i="184" s="1"/>
  <c r="C91" i="184" s="1"/>
  <c r="C92" i="184" s="1"/>
  <c r="C93" i="184" s="1"/>
  <c r="C94" i="184" s="1"/>
  <c r="C95" i="184" s="1"/>
  <c r="AA18" i="184"/>
  <c r="AD18" i="184" s="1"/>
  <c r="O18" i="184"/>
  <c r="AC18" i="184" s="1"/>
  <c r="AA17" i="184"/>
  <c r="AD17" i="184" s="1"/>
  <c r="O17" i="184"/>
  <c r="AC17" i="184" s="1"/>
  <c r="AA16" i="184"/>
  <c r="AD16" i="184" s="1"/>
  <c r="O16" i="184"/>
  <c r="AC16" i="184" s="1"/>
  <c r="AA15" i="184"/>
  <c r="AD15" i="184" s="1"/>
  <c r="O15" i="184"/>
  <c r="AC15" i="184" s="1"/>
  <c r="AA14" i="184"/>
  <c r="AD14" i="184" s="1"/>
  <c r="O14" i="184"/>
  <c r="AC14" i="184" s="1"/>
  <c r="AA13" i="184"/>
  <c r="AD13" i="184" s="1"/>
  <c r="O13" i="184"/>
  <c r="AC13" i="184" s="1"/>
  <c r="AA12" i="184"/>
  <c r="AD12" i="184" s="1"/>
  <c r="O12" i="184"/>
  <c r="AC12" i="184" s="1"/>
  <c r="AC49" i="184" l="1"/>
  <c r="AD49" i="184"/>
  <c r="AB50" i="184"/>
  <c r="AE48" i="184"/>
  <c r="AE30" i="184"/>
  <c r="AE28" i="184"/>
  <c r="AE31" i="184"/>
  <c r="AE36" i="184"/>
  <c r="AE29" i="184"/>
  <c r="AE34" i="184"/>
  <c r="AE37" i="184"/>
  <c r="AE27" i="184"/>
  <c r="AE32" i="184"/>
  <c r="AE35" i="184"/>
  <c r="AE38" i="184"/>
  <c r="AE39" i="184"/>
  <c r="AE33" i="184"/>
  <c r="AE26" i="184"/>
  <c r="AE25" i="184"/>
  <c r="AE24" i="184"/>
  <c r="AE23" i="184"/>
  <c r="AE22" i="184"/>
  <c r="AE21" i="184"/>
  <c r="AE20" i="184"/>
  <c r="AE19" i="184"/>
  <c r="AE13" i="184"/>
  <c r="AE15" i="184"/>
  <c r="AE17" i="184"/>
  <c r="AE12" i="184"/>
  <c r="AE14" i="184"/>
  <c r="AE16" i="184"/>
  <c r="AE18" i="184"/>
  <c r="AB51" i="184" l="1"/>
  <c r="AD50" i="184"/>
  <c r="AC50" i="184"/>
  <c r="AE49" i="184"/>
  <c r="AA11" i="184"/>
  <c r="AD11" i="184" s="1"/>
  <c r="O11" i="184"/>
  <c r="AC11" i="184" s="1"/>
  <c r="AF6" i="184"/>
  <c r="AH48" i="184" s="1"/>
  <c r="AG49" i="184" l="1"/>
  <c r="AG50" i="184"/>
  <c r="AH49" i="184"/>
  <c r="AE50" i="184"/>
  <c r="AH50" i="184" s="1"/>
  <c r="AF50" i="184"/>
  <c r="AG40" i="184"/>
  <c r="AF40" i="184"/>
  <c r="AH40" i="184"/>
  <c r="AF41" i="184"/>
  <c r="AG41" i="184"/>
  <c r="AF42" i="184"/>
  <c r="AH41" i="184"/>
  <c r="AG42" i="184"/>
  <c r="AG43" i="184"/>
  <c r="AF43" i="184"/>
  <c r="AH42" i="184"/>
  <c r="AG44" i="184"/>
  <c r="AF44" i="184"/>
  <c r="AH43" i="184"/>
  <c r="AH44" i="184"/>
  <c r="AG45" i="184"/>
  <c r="AF45" i="184"/>
  <c r="AF46" i="184"/>
  <c r="AG46" i="184"/>
  <c r="AH45" i="184"/>
  <c r="AF47" i="184"/>
  <c r="AG47" i="184"/>
  <c r="AH46" i="184"/>
  <c r="AF48" i="184"/>
  <c r="AG48" i="184"/>
  <c r="AH47" i="184"/>
  <c r="AF49" i="184"/>
  <c r="AC51" i="184"/>
  <c r="AB52" i="184"/>
  <c r="AD51" i="184"/>
  <c r="AG51" i="184" s="1"/>
  <c r="AF31" i="184"/>
  <c r="AG30" i="184"/>
  <c r="AF19" i="184"/>
  <c r="AF21" i="184"/>
  <c r="AG22" i="184"/>
  <c r="AG29" i="184"/>
  <c r="AF39" i="184"/>
  <c r="AG19" i="184"/>
  <c r="AG37" i="184"/>
  <c r="AF23" i="184"/>
  <c r="AG34" i="184"/>
  <c r="AG21" i="184"/>
  <c r="AF27" i="184"/>
  <c r="AG38" i="184"/>
  <c r="AF30" i="184"/>
  <c r="AF37" i="184"/>
  <c r="AF25" i="184"/>
  <c r="AF20" i="184"/>
  <c r="AF26" i="184"/>
  <c r="AF22" i="184"/>
  <c r="AG17" i="184"/>
  <c r="AG24" i="184"/>
  <c r="AG32" i="184"/>
  <c r="AG23" i="184"/>
  <c r="AF32" i="184"/>
  <c r="AG20" i="184"/>
  <c r="AG39" i="184"/>
  <c r="AG13" i="184"/>
  <c r="AG25" i="184"/>
  <c r="AF38" i="184"/>
  <c r="AH30" i="184"/>
  <c r="AF29" i="184"/>
  <c r="AF33" i="184"/>
  <c r="AF15" i="184"/>
  <c r="AF12" i="184"/>
  <c r="AF16" i="184"/>
  <c r="AG12" i="184"/>
  <c r="AG27" i="184"/>
  <c r="AG33" i="184"/>
  <c r="AG26" i="184"/>
  <c r="AG15" i="184"/>
  <c r="AF28" i="184"/>
  <c r="AG14" i="184"/>
  <c r="AF35" i="184"/>
  <c r="AF34" i="184"/>
  <c r="AF24" i="184"/>
  <c r="AG18" i="184"/>
  <c r="AG28" i="184"/>
  <c r="AG35" i="184"/>
  <c r="AF36" i="184"/>
  <c r="AG31" i="184"/>
  <c r="AG16" i="184"/>
  <c r="AG36" i="184"/>
  <c r="AF18" i="184"/>
  <c r="AF14" i="184"/>
  <c r="AF17" i="184"/>
  <c r="AF13" i="184"/>
  <c r="AH19" i="184"/>
  <c r="AH22" i="184"/>
  <c r="AH39" i="184"/>
  <c r="AH31" i="184"/>
  <c r="AH13" i="184"/>
  <c r="AH38" i="184"/>
  <c r="AH36" i="184"/>
  <c r="AH25" i="184"/>
  <c r="AH32" i="184"/>
  <c r="AH35" i="184"/>
  <c r="AH12" i="184"/>
  <c r="AH18" i="184"/>
  <c r="AH23" i="184"/>
  <c r="AH27" i="184"/>
  <c r="AH24" i="184"/>
  <c r="AH37" i="184"/>
  <c r="AH15" i="184"/>
  <c r="AH14" i="184"/>
  <c r="AH26" i="184"/>
  <c r="AH21" i="184"/>
  <c r="AH16" i="184"/>
  <c r="AH28" i="184"/>
  <c r="AH20" i="184"/>
  <c r="AH34" i="184"/>
  <c r="AH17" i="184"/>
  <c r="AH33" i="184"/>
  <c r="AH29" i="184"/>
  <c r="AG11" i="184"/>
  <c r="AE11" i="184"/>
  <c r="AH11" i="184" s="1"/>
  <c r="AF11" i="184"/>
  <c r="AC52" i="184" l="1"/>
  <c r="AB53" i="184"/>
  <c r="AD52" i="184"/>
  <c r="AG52" i="184" s="1"/>
  <c r="AF51" i="184"/>
  <c r="AE51" i="184"/>
  <c r="AH51" i="184" s="1"/>
  <c r="AC53" i="184" l="1"/>
  <c r="AB54" i="184"/>
  <c r="AD53" i="184"/>
  <c r="AG53" i="184" s="1"/>
  <c r="AF52" i="184"/>
  <c r="AE52" i="184"/>
  <c r="AH52" i="184" s="1"/>
  <c r="AC54" i="184" l="1"/>
  <c r="AB55" i="184"/>
  <c r="AD54" i="184"/>
  <c r="AG54" i="184" s="1"/>
  <c r="AE53" i="184"/>
  <c r="AH53" i="184" s="1"/>
  <c r="AF53" i="184"/>
  <c r="AC55" i="184" l="1"/>
  <c r="AB56" i="184"/>
  <c r="AD55" i="184"/>
  <c r="AG55" i="184" s="1"/>
  <c r="AE54" i="184"/>
  <c r="AH54" i="184" s="1"/>
  <c r="AF54" i="184"/>
  <c r="AD56" i="184" l="1"/>
  <c r="AG56" i="184" s="1"/>
  <c r="AC56" i="184"/>
  <c r="AB57" i="184"/>
  <c r="AE55" i="184"/>
  <c r="AH55" i="184" s="1"/>
  <c r="AF55" i="184"/>
  <c r="AF56" i="184" l="1"/>
  <c r="AE56" i="184"/>
  <c r="AH56" i="184" s="1"/>
  <c r="AC57" i="184"/>
  <c r="AB58" i="184"/>
  <c r="AD57" i="184"/>
  <c r="AG57" i="184" s="1"/>
  <c r="AC58" i="184" l="1"/>
  <c r="AB59" i="184"/>
  <c r="AD58" i="184"/>
  <c r="AG58" i="184" s="1"/>
  <c r="AE57" i="184"/>
  <c r="AH57" i="184" s="1"/>
  <c r="AF57" i="184"/>
  <c r="AB60" i="184" l="1"/>
  <c r="AC59" i="184"/>
  <c r="AD59" i="184"/>
  <c r="AG59" i="184" s="1"/>
  <c r="AF58" i="184"/>
  <c r="AE58" i="184"/>
  <c r="AH58" i="184" s="1"/>
  <c r="AD60" i="184" l="1"/>
  <c r="AG60" i="184" s="1"/>
  <c r="AC60" i="184"/>
  <c r="AB61" i="184"/>
  <c r="AF59" i="184"/>
  <c r="AE59" i="184"/>
  <c r="AH59" i="184" s="1"/>
  <c r="AD61" i="184" l="1"/>
  <c r="AG61" i="184" s="1"/>
  <c r="AB62" i="184"/>
  <c r="AC61" i="184"/>
  <c r="AE60" i="184"/>
  <c r="AH60" i="184" s="1"/>
  <c r="AF60" i="184"/>
  <c r="AE61" i="184" l="1"/>
  <c r="AH61" i="184" s="1"/>
  <c r="AF61" i="184"/>
  <c r="AB63" i="184"/>
  <c r="AC62" i="184"/>
  <c r="AD62" i="184"/>
  <c r="AG62" i="184" s="1"/>
  <c r="AE62" i="184" l="1"/>
  <c r="AH62" i="184" s="1"/>
  <c r="AF62" i="184"/>
  <c r="AD63" i="184"/>
  <c r="AG63" i="184" s="1"/>
  <c r="AC63" i="184"/>
  <c r="AB64" i="184"/>
  <c r="AB65" i="184" l="1"/>
  <c r="AC64" i="184"/>
  <c r="AD64" i="184"/>
  <c r="AG64" i="184" s="1"/>
  <c r="AF63" i="184"/>
  <c r="AE63" i="184"/>
  <c r="AH63" i="184" s="1"/>
  <c r="AC65" i="184" l="1"/>
  <c r="AB66" i="184"/>
  <c r="AD65" i="184"/>
  <c r="AG65" i="184" s="1"/>
  <c r="AF64" i="184"/>
  <c r="AE64" i="184"/>
  <c r="AH64" i="184" s="1"/>
  <c r="AF65" i="184" l="1"/>
  <c r="AE65" i="184"/>
  <c r="AH65" i="184" s="1"/>
  <c r="AC66" i="184"/>
  <c r="AD66" i="184"/>
  <c r="AG66" i="184" s="1"/>
  <c r="AB67" i="184"/>
  <c r="AC67" i="184" l="1"/>
  <c r="AD67" i="184"/>
  <c r="AG67" i="184" s="1"/>
  <c r="AB68" i="184"/>
  <c r="AE66" i="184"/>
  <c r="AH66" i="184" s="1"/>
  <c r="AF66" i="184"/>
  <c r="AF67" i="184" l="1"/>
  <c r="AE67" i="184"/>
  <c r="AH67" i="184" s="1"/>
  <c r="AC68" i="184"/>
  <c r="AB69" i="184"/>
  <c r="AD68" i="184"/>
  <c r="AG68" i="184" s="1"/>
  <c r="AC69" i="184" l="1"/>
  <c r="AD69" i="184"/>
  <c r="AG69" i="184" s="1"/>
  <c r="AB70" i="184"/>
  <c r="AE68" i="184"/>
  <c r="AH68" i="184" s="1"/>
  <c r="AF68" i="184"/>
  <c r="AF69" i="184" l="1"/>
  <c r="AE69" i="184"/>
  <c r="AH69" i="184" s="1"/>
  <c r="AB71" i="184"/>
  <c r="AC70" i="184"/>
  <c r="AD70" i="184"/>
  <c r="AG70" i="184" s="1"/>
  <c r="AE70" i="184" l="1"/>
  <c r="AH70" i="184" s="1"/>
  <c r="AF70" i="184"/>
  <c r="AD71" i="184"/>
  <c r="AG71" i="184" s="1"/>
  <c r="AC71" i="184"/>
  <c r="AB72" i="184"/>
  <c r="AB73" i="184" l="1"/>
  <c r="AD72" i="184"/>
  <c r="AG72" i="184" s="1"/>
  <c r="AC72" i="184"/>
  <c r="AF71" i="184"/>
  <c r="AE71" i="184"/>
  <c r="AH71" i="184" s="1"/>
  <c r="AD73" i="184" l="1"/>
  <c r="AG73" i="184" s="1"/>
  <c r="AC73" i="184"/>
  <c r="AB74" i="184"/>
  <c r="AE72" i="184"/>
  <c r="AH72" i="184" s="1"/>
  <c r="AF72" i="184"/>
  <c r="AB75" i="184" l="1"/>
  <c r="AC74" i="184"/>
  <c r="AD74" i="184"/>
  <c r="AG74" i="184" s="1"/>
  <c r="AE73" i="184"/>
  <c r="AH73" i="184" s="1"/>
  <c r="AF73" i="184"/>
  <c r="AD75" i="184" l="1"/>
  <c r="AG75" i="184" s="1"/>
  <c r="AB76" i="184"/>
  <c r="AC75" i="184"/>
  <c r="AF74" i="184"/>
  <c r="AE74" i="184"/>
  <c r="AH74" i="184" s="1"/>
  <c r="AE75" i="184" l="1"/>
  <c r="AH75" i="184" s="1"/>
  <c r="AF75" i="184"/>
  <c r="AC76" i="184"/>
  <c r="AB77" i="184"/>
  <c r="AD76" i="184"/>
  <c r="AG76" i="184" s="1"/>
  <c r="AB78" i="184" l="1"/>
  <c r="AC77" i="184"/>
  <c r="AD77" i="184"/>
  <c r="AG77" i="184" s="1"/>
  <c r="AE76" i="184"/>
  <c r="AH76" i="184" s="1"/>
  <c r="AF76" i="184"/>
  <c r="AC78" i="184" l="1"/>
  <c r="AD78" i="184"/>
  <c r="AG78" i="184" s="1"/>
  <c r="AB79" i="184"/>
  <c r="AF77" i="184"/>
  <c r="AE77" i="184"/>
  <c r="AH77" i="184" s="1"/>
  <c r="AF78" i="184" l="1"/>
  <c r="AE78" i="184"/>
  <c r="AH78" i="184" s="1"/>
  <c r="AC79" i="184"/>
  <c r="AD79" i="184"/>
  <c r="AG79" i="184" s="1"/>
  <c r="AB80" i="184"/>
  <c r="AC80" i="184" l="1"/>
  <c r="AB81" i="184"/>
  <c r="AD80" i="184"/>
  <c r="AG80" i="184" s="1"/>
  <c r="AE79" i="184"/>
  <c r="AH79" i="184" s="1"/>
  <c r="AF79" i="184"/>
  <c r="AF80" i="184" l="1"/>
  <c r="AE80" i="184"/>
  <c r="AH80" i="184" s="1"/>
  <c r="AD81" i="184"/>
  <c r="AG81" i="184" s="1"/>
  <c r="AC81" i="184"/>
  <c r="AB82" i="184"/>
  <c r="AC82" i="184" l="1"/>
  <c r="AD82" i="184"/>
  <c r="AG82" i="184" s="1"/>
  <c r="AB83" i="184"/>
  <c r="AF81" i="184"/>
  <c r="AE81" i="184"/>
  <c r="AH81" i="184" s="1"/>
  <c r="AE82" i="184" l="1"/>
  <c r="AH82" i="184" s="1"/>
  <c r="AF82" i="184"/>
  <c r="AC83" i="184"/>
  <c r="AD83" i="184"/>
  <c r="AG83" i="184" s="1"/>
  <c r="AB84" i="184"/>
  <c r="AD84" i="184" l="1"/>
  <c r="AG84" i="184" s="1"/>
  <c r="AC84" i="184"/>
  <c r="AB85" i="184"/>
  <c r="AF83" i="184"/>
  <c r="AE83" i="184"/>
  <c r="AH83" i="184" s="1"/>
  <c r="AD85" i="184" l="1"/>
  <c r="AG85" i="184" s="1"/>
  <c r="AB86" i="184"/>
  <c r="AC85" i="184"/>
  <c r="AF84" i="184"/>
  <c r="AE84" i="184"/>
  <c r="AH84" i="184" s="1"/>
  <c r="AE85" i="184" l="1"/>
  <c r="AH85" i="184" s="1"/>
  <c r="AF85" i="184"/>
  <c r="AB87" i="184"/>
  <c r="AC86" i="184"/>
  <c r="AD86" i="184"/>
  <c r="AG86" i="184" s="1"/>
  <c r="AE86" i="184" l="1"/>
  <c r="AH86" i="184" s="1"/>
  <c r="AF86" i="184"/>
  <c r="AB88" i="184"/>
  <c r="AD87" i="184"/>
  <c r="AG87" i="184" s="1"/>
  <c r="AC87" i="184"/>
  <c r="AE87" i="184" l="1"/>
  <c r="AH87" i="184" s="1"/>
  <c r="AF87" i="184"/>
  <c r="AC88" i="184"/>
  <c r="AB89" i="184"/>
  <c r="AD88" i="184"/>
  <c r="AG88" i="184" s="1"/>
  <c r="AD89" i="184" l="1"/>
  <c r="AG89" i="184" s="1"/>
  <c r="AB90" i="184"/>
  <c r="AC89" i="184"/>
  <c r="AF88" i="184"/>
  <c r="AE88" i="184"/>
  <c r="AH88" i="184" s="1"/>
  <c r="AE89" i="184" l="1"/>
  <c r="AH89" i="184" s="1"/>
  <c r="AF89" i="184"/>
  <c r="AB91" i="184"/>
  <c r="AC90" i="184"/>
  <c r="AD90" i="184"/>
  <c r="AG90" i="184" s="1"/>
  <c r="AE90" i="184" l="1"/>
  <c r="AH90" i="184" s="1"/>
  <c r="AF90" i="184"/>
  <c r="AB92" i="184"/>
  <c r="AD91" i="184"/>
  <c r="AG91" i="184" s="1"/>
  <c r="AC91" i="184"/>
  <c r="AE91" i="184" l="1"/>
  <c r="AH91" i="184" s="1"/>
  <c r="AF91" i="184"/>
  <c r="AC92" i="184"/>
  <c r="AB93" i="184"/>
  <c r="AD92" i="184"/>
  <c r="AG92" i="184" s="1"/>
  <c r="AB94" i="184" l="1"/>
  <c r="AD93" i="184"/>
  <c r="AG93" i="184" s="1"/>
  <c r="AC93" i="184"/>
  <c r="AE92" i="184"/>
  <c r="AH92" i="184" s="1"/>
  <c r="AF92" i="184"/>
  <c r="AD94" i="184" l="1"/>
  <c r="AG94" i="184" s="1"/>
  <c r="AB95" i="184"/>
  <c r="AC94" i="184"/>
  <c r="AF93" i="184"/>
  <c r="AE93" i="184"/>
  <c r="AH93" i="184" s="1"/>
  <c r="AE94" i="184" l="1"/>
  <c r="AH94" i="184" s="1"/>
  <c r="AF94" i="184"/>
  <c r="AD95" i="184"/>
  <c r="AG95" i="184" s="1"/>
  <c r="AC95" i="184"/>
  <c r="AE95" i="184" l="1"/>
  <c r="AH95" i="184" s="1"/>
  <c r="AI95" i="184" s="1"/>
  <c r="O3" i="184" s="1"/>
  <c r="O4" i="184" s="1"/>
  <c r="AF95" i="184"/>
</calcChain>
</file>

<file path=xl/sharedStrings.xml><?xml version="1.0" encoding="utf-8"?>
<sst xmlns="http://schemas.openxmlformats.org/spreadsheetml/2006/main" count="1967" uniqueCount="226">
  <si>
    <t>Retrofit</t>
  </si>
  <si>
    <t>yes</t>
  </si>
  <si>
    <t>TransAM</t>
  </si>
  <si>
    <t>TransPM</t>
  </si>
  <si>
    <t>Bus Use</t>
  </si>
  <si>
    <t>MY</t>
  </si>
  <si>
    <t>SPA</t>
  </si>
  <si>
    <t>Bus Type</t>
  </si>
  <si>
    <t>C</t>
  </si>
  <si>
    <t>Retrofit  EQUIP</t>
  </si>
  <si>
    <t>replaced</t>
  </si>
  <si>
    <t>Grant fund</t>
  </si>
  <si>
    <t>Chassis Make</t>
  </si>
  <si>
    <t>Body Make</t>
  </si>
  <si>
    <t>Month into Operation</t>
  </si>
  <si>
    <t>Year into Operation</t>
  </si>
  <si>
    <t>School System</t>
  </si>
  <si>
    <t>Numbers of Buses</t>
  </si>
  <si>
    <t xml:space="preserve"> </t>
  </si>
  <si>
    <t>School Bus Data</t>
  </si>
  <si>
    <t>Old MY</t>
  </si>
  <si>
    <t>New MY</t>
  </si>
  <si>
    <t>Tons/yr  Nox Reduced</t>
  </si>
  <si>
    <t>New HP</t>
  </si>
  <si>
    <t>Blue Bird</t>
  </si>
  <si>
    <t>Old Bus Manufacturer</t>
  </si>
  <si>
    <t>New Bus Manufacturer</t>
  </si>
  <si>
    <t>Old Bus Model</t>
  </si>
  <si>
    <t>New Bus Model</t>
  </si>
  <si>
    <t>Bus Count</t>
  </si>
  <si>
    <t>New Engine Model</t>
  </si>
  <si>
    <t>Old HP</t>
  </si>
  <si>
    <t>Old Bus VIN</t>
  </si>
  <si>
    <t>Old Engine MY</t>
  </si>
  <si>
    <t>Old Engine Manufacturer and Model</t>
  </si>
  <si>
    <t>New Engine Manufacturer and Model</t>
  </si>
  <si>
    <t>Min     (g/bhp-hr)</t>
  </si>
  <si>
    <t>Avg     (g/bhp-hr)</t>
  </si>
  <si>
    <t>Max     (g/bhp-hr)</t>
  </si>
  <si>
    <t>EPA Mobile 6 Established School Bus Conversion (bhp-hr/mi)</t>
  </si>
  <si>
    <t>Daily Miles (mi/day)</t>
  </si>
  <si>
    <t>days/yr</t>
  </si>
  <si>
    <t>g/lb</t>
  </si>
  <si>
    <t>lb/ton</t>
  </si>
  <si>
    <t>g/ton</t>
  </si>
  <si>
    <t>Unit Conversion g to lb =</t>
  </si>
  <si>
    <t>Unit Conversion lb to ton =</t>
  </si>
  <si>
    <t>Unit Conversion g/ton =</t>
  </si>
  <si>
    <t>1997 +</t>
  </si>
  <si>
    <t>Conversion Stuff:</t>
  </si>
  <si>
    <t>School Days in a Year =</t>
  </si>
  <si>
    <t>Reduction (g/day)</t>
  </si>
  <si>
    <t>Reduction (tons/yr)</t>
  </si>
  <si>
    <t>Avg (g/mi)</t>
  </si>
  <si>
    <t>New    Avg (g/day)</t>
  </si>
  <si>
    <t>New    Avg (tons/yr)</t>
  </si>
  <si>
    <t>Old    Avg (g/day)</t>
  </si>
  <si>
    <t>Old    Avg (tons/yr)</t>
  </si>
  <si>
    <t>Fulton</t>
  </si>
  <si>
    <t>Area</t>
  </si>
  <si>
    <t>Atlanta - Fulton</t>
  </si>
  <si>
    <t>Subtotal Reduction (tons/yr)</t>
  </si>
  <si>
    <t>NOx Offset Data &amp; Calculations For School Buses</t>
  </si>
  <si>
    <t>Based on EPA Certification Data for HDD Engines</t>
  </si>
  <si>
    <t>min</t>
  </si>
  <si>
    <t>avg</t>
  </si>
  <si>
    <t>max</t>
  </si>
  <si>
    <t>Average Data =</t>
  </si>
  <si>
    <t>g/bhp-hr</t>
  </si>
  <si>
    <t>Steady State</t>
  </si>
  <si>
    <t>Transient</t>
  </si>
  <si>
    <t>Combined Average =</t>
  </si>
  <si>
    <t>2017 Data:</t>
  </si>
  <si>
    <t>From EPA HDD Engine Certification Data</t>
  </si>
  <si>
    <t>FY 2017 SCHOOL-DERA</t>
  </si>
  <si>
    <t>FY 2017-SCHOOL DERA</t>
  </si>
  <si>
    <t>Vehicle Type</t>
  </si>
  <si>
    <t>TargetFleet</t>
  </si>
  <si>
    <t>Class/ Equipment</t>
  </si>
  <si>
    <t>Serial and/or VIN # of engine and/or vehicle</t>
  </si>
  <si>
    <t>Engine Make</t>
  </si>
  <si>
    <t>Engine Model</t>
  </si>
  <si>
    <t>Engine Family Name (If unregulated, then NA)</t>
  </si>
  <si>
    <t>Engine Model Year</t>
  </si>
  <si>
    <t>Horsepower</t>
  </si>
  <si>
    <t>Displacement per Cylinder (Liters)</t>
  </si>
  <si>
    <t>Current Tier Level (Nonroad)</t>
  </si>
  <si>
    <t xml:space="preserve">Current Standard Level  for PM and NOx or NMHC+NOx </t>
  </si>
  <si>
    <t>Fuel Type</t>
  </si>
  <si>
    <t>Amount of Fuel Used (gal/year)</t>
  </si>
  <si>
    <t>Annual Miles per vehicle (Highway)</t>
  </si>
  <si>
    <t>Annual Usage Rate Hours per engine (Nonroad)</t>
  </si>
  <si>
    <t>Annual Idling Hours (per engine)</t>
  </si>
  <si>
    <t>Year of Retrofit Action</t>
  </si>
  <si>
    <t>Technology Type</t>
  </si>
  <si>
    <t>Technology Make</t>
  </si>
  <si>
    <t>Verified Technology Model</t>
  </si>
  <si>
    <t>New Engine Family Name (Replacements/ Repowers)</t>
  </si>
  <si>
    <t>New Engine Model Year (Replacements/Repowers/ Upgrades)</t>
  </si>
  <si>
    <t>New Engine Horsepower (Replacements/ Repowers)</t>
  </si>
  <si>
    <t>New Engine Displacement per Cylinder (Liters) (Replacements/ Repowers)</t>
  </si>
  <si>
    <t>New Tier Level (Nonroad Replacements/ Repowers/ Upgrades)</t>
  </si>
  <si>
    <t xml:space="preserve">New Standard Level for PM and NOx or NMHC+NOx </t>
  </si>
  <si>
    <t>New Fuel Type</t>
  </si>
  <si>
    <t>Annual Idling Hours Reduced  (per engine)</t>
  </si>
  <si>
    <t xml:space="preserve">Technology Unit Cost </t>
  </si>
  <si>
    <t>Technology Unit Installation Cost</t>
  </si>
  <si>
    <t>On Highway</t>
  </si>
  <si>
    <t>School Bus</t>
  </si>
  <si>
    <t>1HVBBABN4XH672974</t>
  </si>
  <si>
    <t>International</t>
  </si>
  <si>
    <t>T444E</t>
  </si>
  <si>
    <t>XNVXH0444FNA</t>
  </si>
  <si>
    <t>7.3L</t>
  </si>
  <si>
    <t>4.0[ABT] and 0.1[ABT]</t>
  </si>
  <si>
    <t>Diesel (ULSD), 15 ppm</t>
  </si>
  <si>
    <t>Vehicle/Equipment Replacement</t>
  </si>
  <si>
    <t>Ford 6.8L V10</t>
  </si>
  <si>
    <t>6.8L</t>
  </si>
  <si>
    <t>0.05 g/bhp-hr optional Nox standard</t>
  </si>
  <si>
    <t>LPG</t>
  </si>
  <si>
    <t>1HVBBABN6XH672975</t>
  </si>
  <si>
    <t>1HVBBABN1XH672981</t>
  </si>
  <si>
    <t>1HVBBABN0XH672972</t>
  </si>
  <si>
    <t>1HVBBABN8XH672993</t>
  </si>
  <si>
    <t>1HVBBABN3XH672996</t>
  </si>
  <si>
    <t>1HVBBABN5XH672997</t>
  </si>
  <si>
    <t>1T88T3B23X1072520</t>
  </si>
  <si>
    <t>CAT</t>
  </si>
  <si>
    <t>3126B</t>
  </si>
  <si>
    <t>WCPXH0442HSK</t>
  </si>
  <si>
    <t>8.3L</t>
  </si>
  <si>
    <t>1T88T3B25X1072521</t>
  </si>
  <si>
    <t>1HVBBABN9YH276119</t>
  </si>
  <si>
    <t>1HVBBABN7YH276121</t>
  </si>
  <si>
    <t>1HVBBABN9YH276122</t>
  </si>
  <si>
    <t>1HVBBABN3YH276133</t>
  </si>
  <si>
    <t>1HBBABN6YH276076</t>
  </si>
  <si>
    <t>1HVBBABN1YH276079</t>
  </si>
  <si>
    <t>1HVBBABNXYH276081</t>
  </si>
  <si>
    <t>1HVBBABN1YH276082</t>
  </si>
  <si>
    <t>1HVBBABN3YH276083</t>
  </si>
  <si>
    <t>1HVBBABN5YH27804</t>
  </si>
  <si>
    <t>IHVBBABN9YH27608</t>
  </si>
  <si>
    <t>1HVBBABN0YH276090</t>
  </si>
  <si>
    <t>1HVBBAN6YH276093</t>
  </si>
  <si>
    <t>1HVBBANXYH276095</t>
  </si>
  <si>
    <t>1HVBBABN1YH276096</t>
  </si>
  <si>
    <t>1HVBBABN7YH276104</t>
  </si>
  <si>
    <t>1HVBBABN9YH276105</t>
  </si>
  <si>
    <t>1HVBBABN4YH276111</t>
  </si>
  <si>
    <t>1HYBBABN8YH276113</t>
  </si>
  <si>
    <t>1HVBGAAR7YA925270</t>
  </si>
  <si>
    <t>DT466</t>
  </si>
  <si>
    <t>n/a</t>
  </si>
  <si>
    <t>1HVBBABN61H367774</t>
  </si>
  <si>
    <t>YNVXH0444AHB</t>
  </si>
  <si>
    <t>1HVBBABN81H367775</t>
  </si>
  <si>
    <t>YNVXH0444ACD</t>
  </si>
  <si>
    <t>1HVBBABNX1H367776</t>
  </si>
  <si>
    <t>1HVBBABN31H367778</t>
  </si>
  <si>
    <t>1HVBBABN51H367779</t>
  </si>
  <si>
    <t>1HVBBABN11H367780</t>
  </si>
  <si>
    <t>1HVBBABN61H367781</t>
  </si>
  <si>
    <t>1HVBBABN51H367782</t>
  </si>
  <si>
    <t>1HVBBABN71H367783</t>
  </si>
  <si>
    <t>1HVBBABN91H367784</t>
  </si>
  <si>
    <t>1HVBBABN01H367785</t>
  </si>
  <si>
    <t>1HVBBABN21H367786</t>
  </si>
  <si>
    <t>1HVBBABN41H367787</t>
  </si>
  <si>
    <t>1HVBBABN61H367788</t>
  </si>
  <si>
    <t>1HVBBABN81H367789</t>
  </si>
  <si>
    <t>1HVBBABN61H367791</t>
  </si>
  <si>
    <t>1HBBABN81H367792</t>
  </si>
  <si>
    <t>1HBBABNX1H367793</t>
  </si>
  <si>
    <t>1HBBABN11H367794</t>
  </si>
  <si>
    <t>1HVBBABNX1H367809</t>
  </si>
  <si>
    <t>1HBBABN91H367803</t>
  </si>
  <si>
    <t>1HVBBABN31H367764</t>
  </si>
  <si>
    <t>1HVBBABN91H367817</t>
  </si>
  <si>
    <t>1HVBBABN61H367824</t>
  </si>
  <si>
    <t>1HVBBABN91H367767</t>
  </si>
  <si>
    <t>1HVBBABN01H367768</t>
  </si>
  <si>
    <t>1HVBBABN21H367772</t>
  </si>
  <si>
    <t>1HVBBABN41H367773</t>
  </si>
  <si>
    <t>1T88U3B2911103838</t>
  </si>
  <si>
    <t>CPXH0442HSK</t>
  </si>
  <si>
    <t>4DRBRABN23B954315</t>
  </si>
  <si>
    <t>4DRRABN43B954316</t>
  </si>
  <si>
    <t>4DBRABN63B954317</t>
  </si>
  <si>
    <t>4DRBABN83B954318</t>
  </si>
  <si>
    <t>4DBRABNX3B954319</t>
  </si>
  <si>
    <t>4DRBRABN6B954320</t>
  </si>
  <si>
    <t>4DRBABN83B954321</t>
  </si>
  <si>
    <t>4DRBABNX3B954322</t>
  </si>
  <si>
    <t>4DRBABN13B954323</t>
  </si>
  <si>
    <t>4DRBRABN33B954324</t>
  </si>
  <si>
    <t>4DRBRABN04B964603</t>
  </si>
  <si>
    <t>2.4 (or 2.5 with a limit of 0.5 on NMHC) and 0.1</t>
  </si>
  <si>
    <t>4DRBRABN24B964604</t>
  </si>
  <si>
    <t>4DRBRAN44B964605</t>
  </si>
  <si>
    <t>4DRBRABN54B963706</t>
  </si>
  <si>
    <t xml:space="preserve">YNVXH0444ACD
</t>
  </si>
  <si>
    <t>4DRBRABN748963707</t>
  </si>
  <si>
    <t>4DRBRABN963708</t>
  </si>
  <si>
    <t>4DRBRABN04B963709</t>
  </si>
  <si>
    <t>4DRBRABN74B963710</t>
  </si>
  <si>
    <t>4DBRBRABN94B963711</t>
  </si>
  <si>
    <t>4DBRUAFN45A979766</t>
  </si>
  <si>
    <t>T-365</t>
  </si>
  <si>
    <t>4NVXH0365AED</t>
  </si>
  <si>
    <t>6.0L</t>
  </si>
  <si>
    <t>4DRBUAFN65A979767</t>
  </si>
  <si>
    <t>4DRBUAFNX5A979769</t>
  </si>
  <si>
    <t>4DRBUAFN85A979771</t>
  </si>
  <si>
    <t>4DRBUAFNX5A979772</t>
  </si>
  <si>
    <t>Thomas</t>
  </si>
  <si>
    <t>8Y186621</t>
  </si>
  <si>
    <t>8Y186660</t>
  </si>
  <si>
    <t>7.4HM2N5062783</t>
  </si>
  <si>
    <t>Number</t>
  </si>
  <si>
    <t>Annual Miles per Day</t>
  </si>
  <si>
    <t>Old Bus ID</t>
  </si>
  <si>
    <t>Low NOx Propane     (g/bhp-hr)</t>
  </si>
  <si>
    <t>Total</t>
  </si>
  <si>
    <t>Total Reduction (tons/yr)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</si>
</sst>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"/>
    <numFmt numFmtId="167" formatCode="0.000"/>
    <numFmt numFmtId="168" formatCode="0.00000000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2" borderId="1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3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3" borderId="12" xfId="0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 wrapText="1"/>
    </xf>
    <xf numFmtId="0" fontId="3" fillId="4" borderId="12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/>
    </xf>
    <xf numFmtId="0" fontId="3" fillId="3" borderId="12" xfId="0" applyNumberFormat="1" applyFont="1" applyFill="1" applyBorder="1" applyAlignment="1">
      <alignment horizontal="right" wrapText="1"/>
    </xf>
    <xf numFmtId="0" fontId="3" fillId="5" borderId="12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left" wrapText="1"/>
    </xf>
    <xf numFmtId="0" fontId="3" fillId="5" borderId="1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164" fontId="2" fillId="3" borderId="21" xfId="0" applyNumberFormat="1" applyFont="1" applyFill="1" applyBorder="1" applyAlignment="1">
      <alignment horizontal="center"/>
    </xf>
    <xf numFmtId="164" fontId="2" fillId="5" borderId="21" xfId="0" applyNumberFormat="1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17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4" fillId="0" borderId="0" xfId="0" applyFont="1"/>
    <xf numFmtId="0" fontId="4" fillId="6" borderId="2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 wrapText="1"/>
    </xf>
    <xf numFmtId="0" fontId="2" fillId="4" borderId="16" xfId="0" applyFont="1" applyFill="1" applyBorder="1" applyAlignment="1">
      <alignment horizontal="right"/>
    </xf>
    <xf numFmtId="0" fontId="0" fillId="0" borderId="0" xfId="0" applyBorder="1" applyAlignment="1"/>
    <xf numFmtId="0" fontId="0" fillId="0" borderId="19" xfId="0" applyBorder="1" applyAlignment="1"/>
    <xf numFmtId="0" fontId="2" fillId="0" borderId="0" xfId="0" applyFont="1" applyBorder="1"/>
    <xf numFmtId="0" fontId="2" fillId="0" borderId="0" xfId="0" applyFont="1" applyFill="1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2" fontId="5" fillId="2" borderId="14" xfId="0" applyNumberFormat="1" applyFont="1" applyFill="1" applyBorder="1" applyAlignment="1">
      <alignment horizontal="right"/>
    </xf>
    <xf numFmtId="166" fontId="2" fillId="5" borderId="0" xfId="0" applyNumberFormat="1" applyFont="1" applyFill="1" applyBorder="1" applyAlignment="1">
      <alignment horizontal="right"/>
    </xf>
    <xf numFmtId="2" fontId="2" fillId="3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166" fontId="4" fillId="6" borderId="21" xfId="0" applyNumberFormat="1" applyFont="1" applyFill="1" applyBorder="1" applyAlignment="1">
      <alignment horizontal="right"/>
    </xf>
    <xf numFmtId="2" fontId="2" fillId="5" borderId="0" xfId="0" applyNumberFormat="1" applyFont="1" applyFill="1" applyBorder="1" applyAlignment="1">
      <alignment horizontal="right"/>
    </xf>
    <xf numFmtId="2" fontId="2" fillId="6" borderId="0" xfId="0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wrapText="1"/>
    </xf>
    <xf numFmtId="0" fontId="6" fillId="0" borderId="3" xfId="0" applyFont="1" applyFill="1" applyBorder="1"/>
    <xf numFmtId="0" fontId="3" fillId="3" borderId="11" xfId="0" applyFont="1" applyFill="1" applyBorder="1" applyAlignment="1">
      <alignment horizontal="center" wrapText="1"/>
    </xf>
    <xf numFmtId="0" fontId="3" fillId="2" borderId="18" xfId="0" applyFont="1" applyFill="1" applyBorder="1"/>
    <xf numFmtId="0" fontId="3" fillId="2" borderId="19" xfId="0" applyFont="1" applyFill="1" applyBorder="1"/>
    <xf numFmtId="0" fontId="6" fillId="0" borderId="18" xfId="0" applyFont="1" applyFill="1" applyBorder="1"/>
    <xf numFmtId="0" fontId="3" fillId="0" borderId="20" xfId="0" applyFont="1" applyFill="1" applyBorder="1"/>
    <xf numFmtId="0" fontId="2" fillId="2" borderId="2" xfId="0" applyFont="1" applyFill="1" applyBorder="1"/>
    <xf numFmtId="0" fontId="2" fillId="0" borderId="15" xfId="0" applyFont="1" applyBorder="1"/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4" xfId="0" applyFont="1" applyBorder="1"/>
    <xf numFmtId="0" fontId="4" fillId="2" borderId="2" xfId="0" applyFont="1" applyFill="1" applyBorder="1" applyAlignment="1">
      <alignment horizontal="right" wrapText="1"/>
    </xf>
    <xf numFmtId="0" fontId="3" fillId="0" borderId="0" xfId="0" applyFont="1"/>
    <xf numFmtId="0" fontId="3" fillId="2" borderId="2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7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4" fillId="2" borderId="21" xfId="0" applyNumberFormat="1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3" fillId="3" borderId="11" xfId="0" applyFont="1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5" xfId="0" applyFill="1" applyBorder="1"/>
    <xf numFmtId="0" fontId="0" fillId="8" borderId="18" xfId="0" applyFill="1" applyBorder="1"/>
    <xf numFmtId="0" fontId="0" fillId="8" borderId="19" xfId="0" applyFill="1" applyBorder="1"/>
    <xf numFmtId="0" fontId="0" fillId="8" borderId="2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7" fillId="0" borderId="0" xfId="0" applyFont="1"/>
    <xf numFmtId="0" fontId="0" fillId="8" borderId="16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167" fontId="0" fillId="8" borderId="0" xfId="0" applyNumberFormat="1" applyFill="1" applyBorder="1"/>
    <xf numFmtId="167" fontId="0" fillId="8" borderId="17" xfId="0" applyNumberFormat="1" applyFill="1" applyBorder="1"/>
    <xf numFmtId="167" fontId="0" fillId="8" borderId="19" xfId="0" applyNumberFormat="1" applyFill="1" applyBorder="1"/>
    <xf numFmtId="167" fontId="0" fillId="8" borderId="20" xfId="0" applyNumberFormat="1" applyFill="1" applyBorder="1"/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right"/>
    </xf>
    <xf numFmtId="2" fontId="2" fillId="5" borderId="18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right"/>
    </xf>
    <xf numFmtId="2" fontId="2" fillId="5" borderId="19" xfId="0" applyNumberFormat="1" applyFont="1" applyFill="1" applyBorder="1" applyAlignment="1">
      <alignment horizontal="right"/>
    </xf>
    <xf numFmtId="2" fontId="2" fillId="6" borderId="19" xfId="0" applyNumberFormat="1" applyFont="1" applyFill="1" applyBorder="1" applyAlignment="1">
      <alignment horizontal="right"/>
    </xf>
    <xf numFmtId="165" fontId="2" fillId="3" borderId="19" xfId="0" applyNumberFormat="1" applyFont="1" applyFill="1" applyBorder="1" applyAlignment="1">
      <alignment horizontal="right"/>
    </xf>
    <xf numFmtId="166" fontId="2" fillId="5" borderId="19" xfId="0" applyNumberFormat="1" applyFont="1" applyFill="1" applyBorder="1" applyAlignment="1">
      <alignment horizontal="right"/>
    </xf>
    <xf numFmtId="166" fontId="4" fillId="6" borderId="14" xfId="0" applyNumberFormat="1" applyFont="1" applyFill="1" applyBorder="1" applyAlignment="1">
      <alignment horizontal="right"/>
    </xf>
    <xf numFmtId="166" fontId="4" fillId="2" borderId="14" xfId="0" applyNumberFormat="1" applyFont="1" applyFill="1" applyBorder="1" applyAlignment="1">
      <alignment horizontal="right"/>
    </xf>
    <xf numFmtId="168" fontId="2" fillId="0" borderId="0" xfId="0" applyNumberFormat="1" applyFont="1"/>
    <xf numFmtId="0" fontId="3" fillId="2" borderId="3" xfId="0" applyFont="1" applyFill="1" applyBorder="1"/>
    <xf numFmtId="0" fontId="3" fillId="2" borderId="4" xfId="0" applyFont="1" applyFill="1" applyBorder="1"/>
    <xf numFmtId="0" fontId="8" fillId="9" borderId="22" xfId="0" applyFont="1" applyFill="1" applyBorder="1" applyAlignment="1">
      <alignment horizontal="center" wrapText="1"/>
    </xf>
    <xf numFmtId="0" fontId="8" fillId="9" borderId="23" xfId="0" applyFont="1" applyFill="1" applyBorder="1" applyAlignment="1">
      <alignment horizontal="center" wrapText="1"/>
    </xf>
    <xf numFmtId="0" fontId="8" fillId="9" borderId="24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43" xfId="0" applyFont="1" applyFill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10" borderId="2" xfId="0" applyFont="1" applyFill="1" applyBorder="1" applyAlignment="1">
      <alignment wrapText="1"/>
    </xf>
    <xf numFmtId="1" fontId="0" fillId="0" borderId="0" xfId="0" applyNumberFormat="1"/>
    <xf numFmtId="1" fontId="8" fillId="9" borderId="0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/>
    </xf>
    <xf numFmtId="164" fontId="2" fillId="3" borderId="19" xfId="0" applyNumberFormat="1" applyFont="1" applyFill="1" applyBorder="1" applyAlignment="1">
      <alignment horizontal="center"/>
    </xf>
    <xf numFmtId="0" fontId="2" fillId="5" borderId="21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2" fontId="2" fillId="2" borderId="10" xfId="0" applyNumberFormat="1" applyFont="1" applyFill="1" applyBorder="1"/>
    <xf numFmtId="0" fontId="3" fillId="2" borderId="3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LAN&amp;SUP\PRDU\SIPs%20&amp;%20Revisions\110(l)\TCM\Final\Appendices%20and%20Modeling\Appendices\Appendix%20F\Fulton%20School%20DERA%20Direct%20%20Fund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 Narrative"/>
      <sheetName val="Fleet Description"/>
      <sheetName val="Marine Vessels"/>
      <sheetName val="Instructions"/>
      <sheetName val="References"/>
      <sheetName val="Example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1970</v>
          </cell>
          <cell r="D4" t="str">
            <v>School Bus</v>
          </cell>
        </row>
        <row r="5">
          <cell r="B5">
            <v>1971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</row>
        <row r="6">
          <cell r="B6">
            <v>1972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</row>
        <row r="7">
          <cell r="B7">
            <v>1973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</row>
        <row r="8">
          <cell r="B8">
            <v>1974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</row>
        <row r="9">
          <cell r="B9">
            <v>1975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</row>
        <row r="10">
          <cell r="B10">
            <v>1976</v>
          </cell>
          <cell r="D10" t="str">
            <v>Refuse Hauler</v>
          </cell>
          <cell r="H10" t="str">
            <v>School Bus</v>
          </cell>
          <cell r="I10" t="str">
            <v>Diesel Oxidation Catalyst + Emulsion</v>
          </cell>
        </row>
        <row r="11">
          <cell r="B11">
            <v>1977</v>
          </cell>
          <cell r="D11" t="str">
            <v>Utility Vehicle</v>
          </cell>
          <cell r="H11" t="str">
            <v>Transit Bus</v>
          </cell>
          <cell r="I11" t="str">
            <v>Diesel Particulate Filter</v>
          </cell>
        </row>
        <row r="12">
          <cell r="B12">
            <v>1978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</row>
        <row r="13">
          <cell r="B13">
            <v>1979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</row>
        <row r="14">
          <cell r="B14">
            <v>1980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D16" t="str">
            <v>Stationary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D17" t="str">
            <v>City/County vehicle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D18" t="str">
            <v>Emergency vehicle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D19" t="str">
            <v>Other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D29" t="str">
            <v>Tier 0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D30" t="str">
            <v>Tier 1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D31" t="str">
            <v>Tier 2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D32" t="str">
            <v>Tier 3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H44" t="str">
            <v>Logging Equipment Chain Saws &gt; 6</v>
          </cell>
          <cell r="I44" t="str">
            <v>Single Wide Tires</v>
          </cell>
        </row>
        <row r="45">
          <cell r="B45">
            <v>2011</v>
          </cell>
          <cell r="H45" t="str">
            <v>Logging Equipment Shredders &gt; 6</v>
          </cell>
          <cell r="I45" t="str">
            <v>Aero Profile Tractor</v>
          </cell>
        </row>
        <row r="46">
          <cell r="B46">
            <v>2012</v>
          </cell>
          <cell r="H46" t="str">
            <v>Off-Highway Tractors</v>
          </cell>
          <cell r="I46" t="str">
            <v>Cab Side Fairing</v>
          </cell>
        </row>
        <row r="47">
          <cell r="H47" t="str">
            <v>Off-highway Trucks</v>
          </cell>
          <cell r="I47" t="str">
            <v>Cab Front air damn front bumper</v>
          </cell>
        </row>
        <row r="48">
          <cell r="H48" t="str">
            <v>Other Agricultural Equipment</v>
          </cell>
          <cell r="I48" t="str">
            <v>Cab roof fairing</v>
          </cell>
        </row>
        <row r="49">
          <cell r="H49" t="str">
            <v>Other Construction Equipment</v>
          </cell>
          <cell r="I49" t="str">
            <v>Trailer side skirts</v>
          </cell>
        </row>
        <row r="50">
          <cell r="H50" t="str">
            <v>Other General Industrial Equipment</v>
          </cell>
          <cell r="I50" t="str">
            <v>Trailer Bubble</v>
          </cell>
        </row>
        <row r="51">
          <cell r="H51" t="str">
            <v>Other Material Handling Equipment</v>
          </cell>
          <cell r="I51" t="str">
            <v>Trailer Tails</v>
          </cell>
        </row>
        <row r="52">
          <cell r="H52" t="str">
            <v>Pavers</v>
          </cell>
          <cell r="I52" t="str">
            <v>Integrated cab roof fairing</v>
          </cell>
        </row>
        <row r="53">
          <cell r="H53" t="str">
            <v>Paving Equipment</v>
          </cell>
          <cell r="I53" t="str">
            <v>Cab roof deflector</v>
          </cell>
        </row>
        <row r="54">
          <cell r="H54" t="str">
            <v>Plate Compactors</v>
          </cell>
          <cell r="I54" t="str">
            <v>Other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98"/>
  <sheetViews>
    <sheetView tabSelected="1" workbookViewId="0">
      <pane ySplit="10" topLeftCell="A11" activePane="bottomLeft" state="frozen"/>
      <selection pane="bottomLeft" activeCell="AX21" sqref="AX21"/>
    </sheetView>
  </sheetViews>
  <sheetFormatPr defaultColWidth="9.109375" defaultRowHeight="15.6" x14ac:dyDescent="0.3"/>
  <cols>
    <col min="1" max="1" width="15.6640625" style="1" customWidth="1"/>
    <col min="2" max="2" width="25.88671875" style="1" customWidth="1"/>
    <col min="3" max="3" width="11" style="1" customWidth="1"/>
    <col min="4" max="4" width="22.88671875" style="1" customWidth="1"/>
    <col min="5" max="5" width="8.44140625" style="1" customWidth="1"/>
    <col min="6" max="6" width="7.109375" style="1" hidden="1" customWidth="1"/>
    <col min="7" max="7" width="9.44140625" style="1" hidden="1" customWidth="1"/>
    <col min="8" max="8" width="19.44140625" style="1" hidden="1" customWidth="1"/>
    <col min="9" max="9" width="9" style="1" hidden="1" customWidth="1"/>
    <col min="10" max="10" width="15.109375" style="1" hidden="1" customWidth="1"/>
    <col min="11" max="11" width="10" style="1" hidden="1" customWidth="1"/>
    <col min="12" max="12" width="12.109375" style="1" customWidth="1"/>
    <col min="13" max="13" width="25.44140625" style="1" customWidth="1"/>
    <col min="14" max="15" width="12.109375" style="1" customWidth="1"/>
    <col min="16" max="16" width="10.88671875" style="1" hidden="1" customWidth="1"/>
    <col min="17" max="17" width="12.88671875" style="1" hidden="1" customWidth="1"/>
    <col min="18" max="18" width="15.33203125" style="1" customWidth="1"/>
    <col min="19" max="19" width="16.33203125" style="1" customWidth="1"/>
    <col min="20" max="20" width="8.6640625" style="1" hidden="1" customWidth="1"/>
    <col min="21" max="21" width="16.6640625" style="1" hidden="1" customWidth="1"/>
    <col min="22" max="22" width="10.5546875" style="1" hidden="1" customWidth="1"/>
    <col min="23" max="23" width="8.6640625" style="1" hidden="1" customWidth="1"/>
    <col min="24" max="24" width="16.6640625" style="1" customWidth="1"/>
    <col min="25" max="25" width="13.109375" style="1" customWidth="1"/>
    <col min="26" max="28" width="12.44140625" style="1" customWidth="1"/>
    <col min="29" max="29" width="13.44140625" style="1" customWidth="1"/>
    <col min="30" max="30" width="12.5546875" style="1" customWidth="1"/>
    <col min="31" max="31" width="14.5546875" style="1" customWidth="1"/>
    <col min="32" max="32" width="11.5546875" style="1" customWidth="1"/>
    <col min="33" max="33" width="10.6640625" style="1" customWidth="1"/>
    <col min="34" max="34" width="12.6640625" style="1" customWidth="1"/>
    <col min="35" max="35" width="13.5546875" style="1" customWidth="1"/>
    <col min="36" max="36" width="12.88671875" style="36" hidden="1" customWidth="1"/>
    <col min="37" max="37" width="10" style="1" hidden="1" customWidth="1"/>
    <col min="38" max="38" width="8" style="1" hidden="1" customWidth="1"/>
    <col min="39" max="39" width="8.5546875" style="1" hidden="1" customWidth="1"/>
    <col min="40" max="40" width="10.6640625" style="1" hidden="1" customWidth="1"/>
    <col min="41" max="41" width="8.6640625" style="1" hidden="1" customWidth="1"/>
    <col min="42" max="42" width="9.6640625" style="1" hidden="1" customWidth="1"/>
    <col min="43" max="43" width="11.5546875" style="1" hidden="1" customWidth="1"/>
    <col min="44" max="44" width="9.6640625" style="1" hidden="1" customWidth="1"/>
    <col min="45" max="45" width="8.5546875" style="1" hidden="1" customWidth="1"/>
    <col min="46" max="46" width="13.88671875" style="1" hidden="1" customWidth="1"/>
    <col min="47" max="47" width="11" style="1" hidden="1" customWidth="1"/>
    <col min="48" max="48" width="14.109375" style="69" customWidth="1"/>
    <col min="49" max="16384" width="9.109375" style="1"/>
  </cols>
  <sheetData>
    <row r="1" spans="1:50" ht="16.2" thickBot="1" x14ac:dyDescent="0.35">
      <c r="A1" s="43"/>
      <c r="B1" s="43"/>
      <c r="C1" s="43"/>
      <c r="D1" s="43"/>
      <c r="L1" s="33" t="s">
        <v>62</v>
      </c>
      <c r="M1" s="28"/>
      <c r="N1" s="28"/>
      <c r="O1" s="29"/>
      <c r="P1" s="43"/>
      <c r="Q1" s="43"/>
      <c r="R1" s="43"/>
      <c r="S1" s="42"/>
      <c r="T1" s="42"/>
      <c r="AA1" s="43" t="s">
        <v>49</v>
      </c>
      <c r="AB1" s="43"/>
    </row>
    <row r="2" spans="1:50" ht="48" customHeight="1" thickBot="1" x14ac:dyDescent="0.35">
      <c r="A2" s="74"/>
      <c r="B2" s="74"/>
      <c r="C2" s="74"/>
      <c r="D2" s="74"/>
      <c r="L2" s="5" t="s">
        <v>16</v>
      </c>
      <c r="M2" s="6" t="s">
        <v>11</v>
      </c>
      <c r="N2" s="6" t="s">
        <v>17</v>
      </c>
      <c r="O2" s="6" t="s">
        <v>22</v>
      </c>
      <c r="S2" s="42"/>
      <c r="T2" s="42"/>
      <c r="Z2" s="162" t="s">
        <v>39</v>
      </c>
      <c r="AA2" s="163"/>
      <c r="AB2" s="163"/>
      <c r="AC2" s="63" t="s">
        <v>5</v>
      </c>
    </row>
    <row r="3" spans="1:50" ht="16.2" thickBot="1" x14ac:dyDescent="0.35">
      <c r="A3" s="10"/>
      <c r="B3" s="43"/>
      <c r="C3" s="71"/>
      <c r="D3" s="43"/>
      <c r="L3" s="7" t="s">
        <v>58</v>
      </c>
      <c r="M3" s="8" t="s">
        <v>75</v>
      </c>
      <c r="N3" s="9">
        <v>30</v>
      </c>
      <c r="O3" s="161">
        <f>AI95</f>
        <v>12.861442601584116</v>
      </c>
      <c r="S3" s="42"/>
      <c r="T3" s="42"/>
      <c r="X3" s="1" t="s">
        <v>18</v>
      </c>
      <c r="Z3" s="44"/>
      <c r="AA3" s="45"/>
      <c r="AB3" s="45">
        <v>2.8769999999999998</v>
      </c>
      <c r="AC3" s="64">
        <v>1994</v>
      </c>
      <c r="AD3" s="120" t="s">
        <v>50</v>
      </c>
      <c r="AE3" s="121"/>
      <c r="AF3" s="34">
        <v>180</v>
      </c>
      <c r="AG3" s="35" t="s">
        <v>41</v>
      </c>
    </row>
    <row r="4" spans="1:50" ht="18" thickBot="1" x14ac:dyDescent="0.35">
      <c r="A4" s="10"/>
      <c r="B4" s="43"/>
      <c r="C4" s="71"/>
      <c r="D4" s="43"/>
      <c r="L4" s="10"/>
      <c r="M4" s="43"/>
      <c r="N4" s="71" t="s">
        <v>224</v>
      </c>
      <c r="O4" s="49">
        <f>O3</f>
        <v>12.861442601584116</v>
      </c>
      <c r="S4" s="42"/>
      <c r="T4" s="42"/>
      <c r="Z4" s="46"/>
      <c r="AA4" s="40"/>
      <c r="AB4" s="4">
        <v>2.9319999999999999</v>
      </c>
      <c r="AC4" s="65">
        <v>1995</v>
      </c>
      <c r="AD4" s="57" t="s">
        <v>45</v>
      </c>
      <c r="AE4" s="31"/>
      <c r="AF4" s="30">
        <v>453.59199999999998</v>
      </c>
      <c r="AG4" s="31" t="s">
        <v>42</v>
      </c>
    </row>
    <row r="5" spans="1:50" ht="16.2" thickBot="1" x14ac:dyDescent="0.35">
      <c r="A5" s="10"/>
      <c r="B5" s="43" t="s">
        <v>18</v>
      </c>
      <c r="C5" s="71"/>
      <c r="D5" s="43"/>
      <c r="E5" s="43"/>
      <c r="F5" s="43"/>
      <c r="G5" s="43"/>
      <c r="H5" s="43"/>
      <c r="I5" s="43"/>
      <c r="J5" s="43"/>
      <c r="K5" s="43"/>
      <c r="S5" s="42" t="s">
        <v>18</v>
      </c>
      <c r="T5" s="42"/>
      <c r="Z5" s="46"/>
      <c r="AA5" s="40"/>
      <c r="AB5" s="42">
        <v>2.9889999999999999</v>
      </c>
      <c r="AC5" s="66">
        <v>1996</v>
      </c>
      <c r="AD5" s="61" t="s">
        <v>46</v>
      </c>
      <c r="AE5" s="62"/>
      <c r="AF5" s="10">
        <v>2000</v>
      </c>
      <c r="AG5" s="32" t="s">
        <v>43</v>
      </c>
      <c r="AO5" s="1" t="s">
        <v>18</v>
      </c>
    </row>
    <row r="6" spans="1:50" ht="16.2" thickBot="1" x14ac:dyDescent="0.35">
      <c r="A6" s="10"/>
      <c r="B6" s="43"/>
      <c r="C6" s="71"/>
      <c r="D6" s="43"/>
      <c r="E6" s="43"/>
      <c r="F6" s="43"/>
      <c r="G6" s="43"/>
      <c r="H6" s="43"/>
      <c r="I6" s="43"/>
      <c r="J6" s="43"/>
      <c r="K6" s="43"/>
      <c r="R6" s="119"/>
      <c r="S6" s="40"/>
      <c r="T6" s="40"/>
      <c r="Z6" s="47"/>
      <c r="AA6" s="41"/>
      <c r="AB6" s="48">
        <v>2.9889999999999999</v>
      </c>
      <c r="AC6" s="67" t="s">
        <v>48</v>
      </c>
      <c r="AD6" s="59" t="s">
        <v>47</v>
      </c>
      <c r="AE6" s="60"/>
      <c r="AF6" s="34">
        <f>AF4*AF5</f>
        <v>907184</v>
      </c>
      <c r="AG6" s="35" t="s">
        <v>44</v>
      </c>
    </row>
    <row r="7" spans="1:50" ht="15.75" customHeight="1" thickBot="1" x14ac:dyDescent="0.35">
      <c r="A7" s="10"/>
      <c r="B7" s="43" t="s">
        <v>18</v>
      </c>
      <c r="C7" s="71"/>
      <c r="D7" s="72"/>
      <c r="E7" s="43"/>
      <c r="F7" s="43"/>
      <c r="G7" s="43"/>
      <c r="H7" s="43"/>
      <c r="I7" s="43"/>
      <c r="J7" s="43"/>
      <c r="K7" s="43"/>
      <c r="L7" s="10"/>
      <c r="M7" s="43"/>
      <c r="N7" s="71"/>
      <c r="O7" s="73"/>
      <c r="S7" s="42" t="s">
        <v>18</v>
      </c>
      <c r="T7" s="42"/>
      <c r="AA7" s="43"/>
      <c r="AB7" s="43"/>
    </row>
    <row r="8" spans="1:50" ht="20.25" customHeight="1" thickBot="1" x14ac:dyDescent="0.35">
      <c r="A8" s="2"/>
      <c r="B8" s="2"/>
      <c r="D8" s="43"/>
      <c r="L8" s="82" t="s">
        <v>63</v>
      </c>
      <c r="M8" s="80"/>
      <c r="N8" s="80"/>
      <c r="O8" s="81"/>
      <c r="S8" s="42"/>
      <c r="T8" s="42"/>
      <c r="AQ8" s="1" t="s">
        <v>18</v>
      </c>
    </row>
    <row r="9" spans="1:50" ht="15.75" hidden="1" customHeight="1" x14ac:dyDescent="0.3">
      <c r="A9" s="2" t="s">
        <v>19</v>
      </c>
      <c r="B9" s="2"/>
      <c r="C9" s="2"/>
      <c r="D9" s="2"/>
      <c r="E9" s="2"/>
      <c r="F9" s="2"/>
      <c r="G9" s="2"/>
      <c r="H9" s="10"/>
      <c r="I9" s="10"/>
      <c r="J9" s="2"/>
      <c r="K9" s="10"/>
      <c r="L9" s="10"/>
      <c r="M9" s="10"/>
      <c r="N9" s="10"/>
      <c r="O9" s="10"/>
      <c r="P9" s="10"/>
      <c r="Q9" s="10"/>
      <c r="R9" s="10"/>
      <c r="S9" s="2"/>
      <c r="T9" s="2"/>
      <c r="U9" s="10"/>
      <c r="V9" s="10"/>
      <c r="W9" s="2"/>
      <c r="X9" s="10"/>
      <c r="Y9" s="10"/>
      <c r="Z9" s="10"/>
      <c r="AA9" s="10"/>
      <c r="AB9" s="10"/>
      <c r="AC9" s="10"/>
      <c r="AD9" s="2"/>
    </row>
    <row r="10" spans="1:50" s="13" customFormat="1" ht="47.25" customHeight="1" thickBot="1" x14ac:dyDescent="0.35">
      <c r="A10" s="16" t="s">
        <v>59</v>
      </c>
      <c r="B10" s="17" t="s">
        <v>11</v>
      </c>
      <c r="C10" s="17" t="s">
        <v>29</v>
      </c>
      <c r="D10" s="19" t="s">
        <v>222</v>
      </c>
      <c r="E10" s="14" t="s">
        <v>20</v>
      </c>
      <c r="F10" s="14" t="s">
        <v>25</v>
      </c>
      <c r="G10" s="14" t="s">
        <v>27</v>
      </c>
      <c r="H10" s="14" t="s">
        <v>32</v>
      </c>
      <c r="I10" s="14" t="s">
        <v>33</v>
      </c>
      <c r="J10" s="14" t="s">
        <v>34</v>
      </c>
      <c r="K10" s="14" t="s">
        <v>31</v>
      </c>
      <c r="L10" s="22" t="s">
        <v>36</v>
      </c>
      <c r="M10" s="58" t="s">
        <v>37</v>
      </c>
      <c r="N10" s="25" t="s">
        <v>38</v>
      </c>
      <c r="O10" s="56" t="s">
        <v>53</v>
      </c>
      <c r="P10" s="20" t="s">
        <v>30</v>
      </c>
      <c r="Q10" s="20" t="s">
        <v>23</v>
      </c>
      <c r="R10" s="20" t="s">
        <v>21</v>
      </c>
      <c r="S10" s="20" t="s">
        <v>26</v>
      </c>
      <c r="T10" s="20" t="s">
        <v>28</v>
      </c>
      <c r="U10" s="20" t="s">
        <v>21</v>
      </c>
      <c r="V10" s="20" t="s">
        <v>35</v>
      </c>
      <c r="W10" s="20" t="s">
        <v>23</v>
      </c>
      <c r="X10" s="23"/>
      <c r="Y10" s="23" t="s">
        <v>223</v>
      </c>
      <c r="Z10" s="23"/>
      <c r="AA10" s="24" t="s">
        <v>53</v>
      </c>
      <c r="AB10" s="17" t="s">
        <v>40</v>
      </c>
      <c r="AC10" s="25" t="s">
        <v>56</v>
      </c>
      <c r="AD10" s="24" t="s">
        <v>54</v>
      </c>
      <c r="AE10" s="38" t="s">
        <v>51</v>
      </c>
      <c r="AF10" s="25" t="s">
        <v>57</v>
      </c>
      <c r="AG10" s="23" t="s">
        <v>55</v>
      </c>
      <c r="AH10" s="37" t="s">
        <v>52</v>
      </c>
      <c r="AI10" s="68" t="s">
        <v>225</v>
      </c>
      <c r="AJ10" s="3" t="s">
        <v>7</v>
      </c>
      <c r="AK10" s="3" t="s">
        <v>2</v>
      </c>
      <c r="AL10" s="3" t="s">
        <v>3</v>
      </c>
      <c r="AM10" s="3" t="s">
        <v>4</v>
      </c>
      <c r="AN10" s="3" t="s">
        <v>0</v>
      </c>
      <c r="AO10" s="3" t="s">
        <v>9</v>
      </c>
      <c r="AP10" s="3" t="s">
        <v>12</v>
      </c>
      <c r="AQ10" s="3" t="s">
        <v>13</v>
      </c>
      <c r="AR10" s="3" t="s">
        <v>14</v>
      </c>
      <c r="AS10" s="11" t="s">
        <v>15</v>
      </c>
      <c r="AT10" s="12"/>
      <c r="AU10" s="68" t="s">
        <v>61</v>
      </c>
      <c r="AV10" s="12"/>
      <c r="AW10" s="12"/>
      <c r="AX10" s="12"/>
    </row>
    <row r="11" spans="1:50" s="4" customFormat="1" x14ac:dyDescent="0.3">
      <c r="A11" s="39" t="s">
        <v>60</v>
      </c>
      <c r="B11" s="18" t="s">
        <v>74</v>
      </c>
      <c r="C11" s="18">
        <v>1</v>
      </c>
      <c r="D11" s="15" t="str">
        <f>'Fulton-DERA Direct'!E5</f>
        <v>1HVBBABN4XH672974</v>
      </c>
      <c r="E11" s="15">
        <f>'Fulton-DERA Direct'!I5</f>
        <v>1999</v>
      </c>
      <c r="F11" s="15" t="s">
        <v>24</v>
      </c>
      <c r="G11" s="15"/>
      <c r="H11" s="15"/>
      <c r="I11" s="15">
        <v>1994</v>
      </c>
      <c r="J11" s="15"/>
      <c r="K11" s="15"/>
      <c r="L11" s="76">
        <f>'NOx from EPA HDD Certifications'!$B$5</f>
        <v>1.95</v>
      </c>
      <c r="M11" s="77">
        <f>'NOx from EPA HDD Certifications'!$B$6</f>
        <v>3.7919927437641738</v>
      </c>
      <c r="N11" s="77">
        <f>'NOx from EPA HDD Certifications'!$B$7</f>
        <v>4.6000000000000005</v>
      </c>
      <c r="O11" s="26">
        <f t="shared" ref="O11:O42" si="0">M11*$AB$3</f>
        <v>10.909563123809527</v>
      </c>
      <c r="P11" s="21"/>
      <c r="Q11" s="21"/>
      <c r="R11" s="159">
        <v>2019</v>
      </c>
      <c r="S11" s="21" t="s">
        <v>24</v>
      </c>
      <c r="T11" s="21"/>
      <c r="U11" s="21">
        <v>2015</v>
      </c>
      <c r="V11" s="21"/>
      <c r="W11" s="21"/>
      <c r="X11" s="78"/>
      <c r="Y11" s="79">
        <v>0.05</v>
      </c>
      <c r="Z11" s="79"/>
      <c r="AA11" s="27">
        <f>Y11*$AB$6</f>
        <v>0.14945</v>
      </c>
      <c r="AB11" s="18">
        <v>78.63</v>
      </c>
      <c r="AC11" s="51">
        <f t="shared" ref="AC11:AC39" si="1">AB11*O11</f>
        <v>857.81894842514305</v>
      </c>
      <c r="AD11" s="54">
        <f t="shared" ref="AD11" si="2">AB11*AA11</f>
        <v>11.751253499999999</v>
      </c>
      <c r="AE11" s="55">
        <f t="shared" ref="AE11" si="3">AC11-AD11</f>
        <v>846.06769492514309</v>
      </c>
      <c r="AF11" s="52">
        <f t="shared" ref="AF11:AF42" si="4">AC11*$AF$3/$AF$6</f>
        <v>0.17020517416149947</v>
      </c>
      <c r="AG11" s="50">
        <f t="shared" ref="AG11:AG42" si="5">AD11*$AF$3/$AF$6</f>
        <v>2.3316390390483075E-3</v>
      </c>
      <c r="AH11" s="53">
        <f t="shared" ref="AH11:AH42" si="6">AE11*$AF$3/$AF$6</f>
        <v>0.16787353512245118</v>
      </c>
      <c r="AI11" s="75"/>
      <c r="AJ11" s="4" t="s">
        <v>8</v>
      </c>
      <c r="AK11" s="4">
        <v>0</v>
      </c>
      <c r="AL11" s="4">
        <v>0</v>
      </c>
      <c r="AM11" s="4" t="s">
        <v>6</v>
      </c>
      <c r="AN11" s="4" t="s">
        <v>1</v>
      </c>
      <c r="AO11" s="4" t="s">
        <v>10</v>
      </c>
      <c r="AU11" s="70"/>
      <c r="AW11" s="4" t="s">
        <v>18</v>
      </c>
    </row>
    <row r="12" spans="1:50" s="4" customFormat="1" x14ac:dyDescent="0.3">
      <c r="A12" s="39" t="s">
        <v>60</v>
      </c>
      <c r="B12" s="18" t="s">
        <v>74</v>
      </c>
      <c r="C12" s="18">
        <f>C11+1</f>
        <v>2</v>
      </c>
      <c r="D12" s="15" t="str">
        <f>'Fulton-DERA Direct'!E6</f>
        <v>1HVBBABN6XH672975</v>
      </c>
      <c r="E12" s="15">
        <f>'Fulton-DERA Direct'!I6</f>
        <v>1999</v>
      </c>
      <c r="F12" s="15" t="s">
        <v>24</v>
      </c>
      <c r="G12" s="15"/>
      <c r="H12" s="15"/>
      <c r="I12" s="15">
        <v>1994</v>
      </c>
      <c r="J12" s="15"/>
      <c r="K12" s="15"/>
      <c r="L12" s="76">
        <f>'NOx from EPA HDD Certifications'!$B$5</f>
        <v>1.95</v>
      </c>
      <c r="M12" s="77">
        <f>'NOx from EPA HDD Certifications'!$B$6</f>
        <v>3.7919927437641738</v>
      </c>
      <c r="N12" s="77">
        <f>'NOx from EPA HDD Certifications'!$B$7</f>
        <v>4.6000000000000005</v>
      </c>
      <c r="O12" s="26">
        <f t="shared" si="0"/>
        <v>10.909563123809527</v>
      </c>
      <c r="P12" s="21"/>
      <c r="Q12" s="21"/>
      <c r="R12" s="159">
        <v>2019</v>
      </c>
      <c r="S12" s="21" t="s">
        <v>24</v>
      </c>
      <c r="T12" s="21"/>
      <c r="U12" s="21">
        <v>2015</v>
      </c>
      <c r="V12" s="21"/>
      <c r="W12" s="21"/>
      <c r="X12" s="78"/>
      <c r="Y12" s="79">
        <v>0.05</v>
      </c>
      <c r="Z12" s="79"/>
      <c r="AA12" s="27">
        <f t="shared" ref="AA12:AA18" si="7">Y12*$AB$6</f>
        <v>0.14945</v>
      </c>
      <c r="AB12" s="18">
        <f>AB11</f>
        <v>78.63</v>
      </c>
      <c r="AC12" s="51">
        <f t="shared" si="1"/>
        <v>857.81894842514305</v>
      </c>
      <c r="AD12" s="54">
        <f t="shared" ref="AD12:AD18" si="8">AB12*AA12</f>
        <v>11.751253499999999</v>
      </c>
      <c r="AE12" s="55">
        <f t="shared" ref="AE12:AE18" si="9">AC12-AD12</f>
        <v>846.06769492514309</v>
      </c>
      <c r="AF12" s="52">
        <f t="shared" si="4"/>
        <v>0.17020517416149947</v>
      </c>
      <c r="AG12" s="50">
        <f t="shared" si="5"/>
        <v>2.3316390390483075E-3</v>
      </c>
      <c r="AH12" s="53">
        <f t="shared" si="6"/>
        <v>0.16787353512245118</v>
      </c>
      <c r="AI12" s="75"/>
      <c r="AJ12" s="4" t="s">
        <v>8</v>
      </c>
      <c r="AK12" s="4">
        <v>0</v>
      </c>
      <c r="AL12" s="4">
        <v>0</v>
      </c>
      <c r="AM12" s="4" t="s">
        <v>6</v>
      </c>
      <c r="AN12" s="4" t="s">
        <v>1</v>
      </c>
      <c r="AO12" s="4" t="s">
        <v>10</v>
      </c>
      <c r="AU12" s="70"/>
      <c r="AW12" s="4" t="s">
        <v>18</v>
      </c>
    </row>
    <row r="13" spans="1:50" s="4" customFormat="1" x14ac:dyDescent="0.3">
      <c r="A13" s="39" t="s">
        <v>60</v>
      </c>
      <c r="B13" s="18" t="s">
        <v>74</v>
      </c>
      <c r="C13" s="18">
        <f t="shared" ref="C13:C18" si="10">C12+1</f>
        <v>3</v>
      </c>
      <c r="D13" s="15" t="str">
        <f>'Fulton-DERA Direct'!E7</f>
        <v>1HVBBABN1XH672981</v>
      </c>
      <c r="E13" s="15">
        <f>'Fulton-DERA Direct'!I7</f>
        <v>1999</v>
      </c>
      <c r="F13" s="15" t="s">
        <v>24</v>
      </c>
      <c r="G13" s="15"/>
      <c r="H13" s="15"/>
      <c r="I13" s="15">
        <v>1994</v>
      </c>
      <c r="J13" s="15"/>
      <c r="K13" s="15"/>
      <c r="L13" s="76">
        <f>'NOx from EPA HDD Certifications'!$B$5</f>
        <v>1.95</v>
      </c>
      <c r="M13" s="77">
        <f>'NOx from EPA HDD Certifications'!$B$6</f>
        <v>3.7919927437641738</v>
      </c>
      <c r="N13" s="77">
        <f>'NOx from EPA HDD Certifications'!$B$7</f>
        <v>4.6000000000000005</v>
      </c>
      <c r="O13" s="26">
        <f t="shared" si="0"/>
        <v>10.909563123809527</v>
      </c>
      <c r="P13" s="21"/>
      <c r="Q13" s="21"/>
      <c r="R13" s="159">
        <v>2019</v>
      </c>
      <c r="S13" s="21" t="s">
        <v>24</v>
      </c>
      <c r="T13" s="21"/>
      <c r="U13" s="21">
        <v>2015</v>
      </c>
      <c r="V13" s="21"/>
      <c r="W13" s="21"/>
      <c r="X13" s="78"/>
      <c r="Y13" s="79">
        <v>0.05</v>
      </c>
      <c r="Z13" s="79"/>
      <c r="AA13" s="27">
        <f t="shared" si="7"/>
        <v>0.14945</v>
      </c>
      <c r="AB13" s="18">
        <f t="shared" ref="AB13:AB76" si="11">AB12</f>
        <v>78.63</v>
      </c>
      <c r="AC13" s="51">
        <f t="shared" si="1"/>
        <v>857.81894842514305</v>
      </c>
      <c r="AD13" s="54">
        <f t="shared" si="8"/>
        <v>11.751253499999999</v>
      </c>
      <c r="AE13" s="55">
        <f t="shared" si="9"/>
        <v>846.06769492514309</v>
      </c>
      <c r="AF13" s="52">
        <f t="shared" si="4"/>
        <v>0.17020517416149947</v>
      </c>
      <c r="AG13" s="50">
        <f t="shared" si="5"/>
        <v>2.3316390390483075E-3</v>
      </c>
      <c r="AH13" s="53">
        <f t="shared" si="6"/>
        <v>0.16787353512245118</v>
      </c>
      <c r="AI13" s="75"/>
      <c r="AJ13" s="4" t="s">
        <v>8</v>
      </c>
      <c r="AK13" s="4">
        <v>0</v>
      </c>
      <c r="AL13" s="4">
        <v>0</v>
      </c>
      <c r="AM13" s="4" t="s">
        <v>6</v>
      </c>
      <c r="AN13" s="4" t="s">
        <v>1</v>
      </c>
      <c r="AO13" s="4" t="s">
        <v>10</v>
      </c>
      <c r="AU13" s="70"/>
      <c r="AW13" s="4" t="s">
        <v>18</v>
      </c>
    </row>
    <row r="14" spans="1:50" s="4" customFormat="1" x14ac:dyDescent="0.3">
      <c r="A14" s="39" t="s">
        <v>60</v>
      </c>
      <c r="B14" s="18" t="s">
        <v>74</v>
      </c>
      <c r="C14" s="18">
        <f t="shared" si="10"/>
        <v>4</v>
      </c>
      <c r="D14" s="15" t="str">
        <f>'Fulton-DERA Direct'!E8</f>
        <v>1HVBBABN0XH672972</v>
      </c>
      <c r="E14" s="15">
        <f>'Fulton-DERA Direct'!I8</f>
        <v>1999</v>
      </c>
      <c r="F14" s="15" t="s">
        <v>24</v>
      </c>
      <c r="G14" s="15"/>
      <c r="H14" s="15"/>
      <c r="I14" s="15">
        <v>1994</v>
      </c>
      <c r="J14" s="15"/>
      <c r="K14" s="15"/>
      <c r="L14" s="76">
        <f>'NOx from EPA HDD Certifications'!$B$5</f>
        <v>1.95</v>
      </c>
      <c r="M14" s="77">
        <f>'NOx from EPA HDD Certifications'!$B$6</f>
        <v>3.7919927437641738</v>
      </c>
      <c r="N14" s="77">
        <f>'NOx from EPA HDD Certifications'!$B$7</f>
        <v>4.6000000000000005</v>
      </c>
      <c r="O14" s="26">
        <f t="shared" si="0"/>
        <v>10.909563123809527</v>
      </c>
      <c r="P14" s="21"/>
      <c r="Q14" s="21"/>
      <c r="R14" s="159">
        <v>2019</v>
      </c>
      <c r="S14" s="21" t="s">
        <v>24</v>
      </c>
      <c r="T14" s="21"/>
      <c r="U14" s="21">
        <v>2015</v>
      </c>
      <c r="V14" s="21"/>
      <c r="W14" s="21"/>
      <c r="X14" s="78"/>
      <c r="Y14" s="79">
        <v>0.05</v>
      </c>
      <c r="Z14" s="79"/>
      <c r="AA14" s="27">
        <f t="shared" si="7"/>
        <v>0.14945</v>
      </c>
      <c r="AB14" s="18">
        <f t="shared" si="11"/>
        <v>78.63</v>
      </c>
      <c r="AC14" s="51">
        <f t="shared" si="1"/>
        <v>857.81894842514305</v>
      </c>
      <c r="AD14" s="54">
        <f t="shared" si="8"/>
        <v>11.751253499999999</v>
      </c>
      <c r="AE14" s="55">
        <f t="shared" si="9"/>
        <v>846.06769492514309</v>
      </c>
      <c r="AF14" s="52">
        <f t="shared" si="4"/>
        <v>0.17020517416149947</v>
      </c>
      <c r="AG14" s="50">
        <f t="shared" si="5"/>
        <v>2.3316390390483075E-3</v>
      </c>
      <c r="AH14" s="53">
        <f t="shared" si="6"/>
        <v>0.16787353512245118</v>
      </c>
      <c r="AI14" s="75"/>
      <c r="AJ14" s="4" t="s">
        <v>8</v>
      </c>
      <c r="AK14" s="4">
        <v>0</v>
      </c>
      <c r="AL14" s="4">
        <v>0</v>
      </c>
      <c r="AM14" s="4" t="s">
        <v>6</v>
      </c>
      <c r="AN14" s="4" t="s">
        <v>1</v>
      </c>
      <c r="AO14" s="4" t="s">
        <v>10</v>
      </c>
      <c r="AU14" s="70"/>
      <c r="AW14" s="4" t="s">
        <v>18</v>
      </c>
    </row>
    <row r="15" spans="1:50" s="4" customFormat="1" x14ac:dyDescent="0.3">
      <c r="A15" s="39" t="s">
        <v>60</v>
      </c>
      <c r="B15" s="18" t="s">
        <v>74</v>
      </c>
      <c r="C15" s="18">
        <f t="shared" si="10"/>
        <v>5</v>
      </c>
      <c r="D15" s="15" t="str">
        <f>'Fulton-DERA Direct'!E9</f>
        <v>1HVBBABN8XH672993</v>
      </c>
      <c r="E15" s="15">
        <f>'Fulton-DERA Direct'!I9</f>
        <v>1999</v>
      </c>
      <c r="F15" s="15" t="s">
        <v>24</v>
      </c>
      <c r="G15" s="15"/>
      <c r="H15" s="15"/>
      <c r="I15" s="15">
        <v>1994</v>
      </c>
      <c r="J15" s="15"/>
      <c r="K15" s="15"/>
      <c r="L15" s="76">
        <f>'NOx from EPA HDD Certifications'!$B$5</f>
        <v>1.95</v>
      </c>
      <c r="M15" s="77">
        <f>'NOx from EPA HDD Certifications'!$B$6</f>
        <v>3.7919927437641738</v>
      </c>
      <c r="N15" s="77">
        <f>'NOx from EPA HDD Certifications'!$B$7</f>
        <v>4.6000000000000005</v>
      </c>
      <c r="O15" s="26">
        <f t="shared" si="0"/>
        <v>10.909563123809527</v>
      </c>
      <c r="P15" s="21"/>
      <c r="Q15" s="21"/>
      <c r="R15" s="159">
        <v>2019</v>
      </c>
      <c r="S15" s="21" t="s">
        <v>24</v>
      </c>
      <c r="T15" s="21"/>
      <c r="U15" s="21">
        <v>2015</v>
      </c>
      <c r="V15" s="21"/>
      <c r="W15" s="21"/>
      <c r="X15" s="78"/>
      <c r="Y15" s="79">
        <v>0.05</v>
      </c>
      <c r="Z15" s="79"/>
      <c r="AA15" s="27">
        <f t="shared" si="7"/>
        <v>0.14945</v>
      </c>
      <c r="AB15" s="18">
        <f t="shared" si="11"/>
        <v>78.63</v>
      </c>
      <c r="AC15" s="51">
        <f t="shared" si="1"/>
        <v>857.81894842514305</v>
      </c>
      <c r="AD15" s="54">
        <f t="shared" si="8"/>
        <v>11.751253499999999</v>
      </c>
      <c r="AE15" s="55">
        <f t="shared" si="9"/>
        <v>846.06769492514309</v>
      </c>
      <c r="AF15" s="52">
        <f t="shared" si="4"/>
        <v>0.17020517416149947</v>
      </c>
      <c r="AG15" s="50">
        <f t="shared" si="5"/>
        <v>2.3316390390483075E-3</v>
      </c>
      <c r="AH15" s="53">
        <f t="shared" si="6"/>
        <v>0.16787353512245118</v>
      </c>
      <c r="AI15" s="75"/>
      <c r="AJ15" s="4" t="s">
        <v>8</v>
      </c>
      <c r="AK15" s="4">
        <v>0</v>
      </c>
      <c r="AL15" s="4">
        <v>0</v>
      </c>
      <c r="AM15" s="4" t="s">
        <v>6</v>
      </c>
      <c r="AN15" s="4" t="s">
        <v>1</v>
      </c>
      <c r="AO15" s="4" t="s">
        <v>10</v>
      </c>
      <c r="AU15" s="70"/>
      <c r="AW15" s="4" t="s">
        <v>18</v>
      </c>
    </row>
    <row r="16" spans="1:50" s="4" customFormat="1" x14ac:dyDescent="0.3">
      <c r="A16" s="39" t="s">
        <v>60</v>
      </c>
      <c r="B16" s="18" t="s">
        <v>74</v>
      </c>
      <c r="C16" s="18">
        <f t="shared" si="10"/>
        <v>6</v>
      </c>
      <c r="D16" s="15" t="str">
        <f>'Fulton-DERA Direct'!E10</f>
        <v>1HVBBABN3XH672996</v>
      </c>
      <c r="E16" s="15">
        <f>'Fulton-DERA Direct'!I10</f>
        <v>1999</v>
      </c>
      <c r="F16" s="15" t="s">
        <v>24</v>
      </c>
      <c r="G16" s="15"/>
      <c r="H16" s="15"/>
      <c r="I16" s="15">
        <v>1994</v>
      </c>
      <c r="J16" s="15"/>
      <c r="K16" s="15"/>
      <c r="L16" s="76">
        <f>'NOx from EPA HDD Certifications'!$B$5</f>
        <v>1.95</v>
      </c>
      <c r="M16" s="77">
        <f>'NOx from EPA HDD Certifications'!$B$6</f>
        <v>3.7919927437641738</v>
      </c>
      <c r="N16" s="77">
        <f>'NOx from EPA HDD Certifications'!$B$7</f>
        <v>4.6000000000000005</v>
      </c>
      <c r="O16" s="26">
        <f t="shared" si="0"/>
        <v>10.909563123809527</v>
      </c>
      <c r="P16" s="21"/>
      <c r="Q16" s="21"/>
      <c r="R16" s="159">
        <v>2019</v>
      </c>
      <c r="S16" s="21" t="s">
        <v>24</v>
      </c>
      <c r="T16" s="21"/>
      <c r="U16" s="21">
        <v>2015</v>
      </c>
      <c r="V16" s="21"/>
      <c r="W16" s="21"/>
      <c r="X16" s="78"/>
      <c r="Y16" s="79">
        <v>0.05</v>
      </c>
      <c r="Z16" s="79"/>
      <c r="AA16" s="27">
        <f t="shared" si="7"/>
        <v>0.14945</v>
      </c>
      <c r="AB16" s="18">
        <f t="shared" si="11"/>
        <v>78.63</v>
      </c>
      <c r="AC16" s="51">
        <f t="shared" si="1"/>
        <v>857.81894842514305</v>
      </c>
      <c r="AD16" s="54">
        <f t="shared" si="8"/>
        <v>11.751253499999999</v>
      </c>
      <c r="AE16" s="55">
        <f t="shared" si="9"/>
        <v>846.06769492514309</v>
      </c>
      <c r="AF16" s="52">
        <f t="shared" si="4"/>
        <v>0.17020517416149947</v>
      </c>
      <c r="AG16" s="50">
        <f t="shared" si="5"/>
        <v>2.3316390390483075E-3</v>
      </c>
      <c r="AH16" s="53">
        <f t="shared" si="6"/>
        <v>0.16787353512245118</v>
      </c>
      <c r="AI16" s="75"/>
      <c r="AJ16" s="4" t="s">
        <v>8</v>
      </c>
      <c r="AK16" s="4">
        <v>0</v>
      </c>
      <c r="AL16" s="4">
        <v>0</v>
      </c>
      <c r="AM16" s="4" t="s">
        <v>6</v>
      </c>
      <c r="AN16" s="4" t="s">
        <v>1</v>
      </c>
      <c r="AO16" s="4" t="s">
        <v>10</v>
      </c>
      <c r="AU16" s="70"/>
      <c r="AW16" s="4" t="s">
        <v>18</v>
      </c>
    </row>
    <row r="17" spans="1:49" s="4" customFormat="1" x14ac:dyDescent="0.3">
      <c r="A17" s="39" t="s">
        <v>60</v>
      </c>
      <c r="B17" s="18" t="s">
        <v>74</v>
      </c>
      <c r="C17" s="18">
        <f t="shared" si="10"/>
        <v>7</v>
      </c>
      <c r="D17" s="15" t="str">
        <f>'Fulton-DERA Direct'!E11</f>
        <v>1HVBBABN5XH672997</v>
      </c>
      <c r="E17" s="15">
        <f>'Fulton-DERA Direct'!I11</f>
        <v>1999</v>
      </c>
      <c r="F17" s="15" t="s">
        <v>24</v>
      </c>
      <c r="G17" s="15"/>
      <c r="H17" s="15"/>
      <c r="I17" s="15">
        <v>1994</v>
      </c>
      <c r="J17" s="15"/>
      <c r="K17" s="15"/>
      <c r="L17" s="76">
        <f>'NOx from EPA HDD Certifications'!$B$5</f>
        <v>1.95</v>
      </c>
      <c r="M17" s="77">
        <f>'NOx from EPA HDD Certifications'!$B$6</f>
        <v>3.7919927437641738</v>
      </c>
      <c r="N17" s="77">
        <f>'NOx from EPA HDD Certifications'!$B$7</f>
        <v>4.6000000000000005</v>
      </c>
      <c r="O17" s="26">
        <f t="shared" si="0"/>
        <v>10.909563123809527</v>
      </c>
      <c r="P17" s="21"/>
      <c r="Q17" s="21"/>
      <c r="R17" s="159">
        <v>2019</v>
      </c>
      <c r="S17" s="21" t="s">
        <v>24</v>
      </c>
      <c r="T17" s="21"/>
      <c r="U17" s="21">
        <v>2015</v>
      </c>
      <c r="V17" s="21"/>
      <c r="W17" s="21"/>
      <c r="X17" s="78"/>
      <c r="Y17" s="79">
        <v>0.05</v>
      </c>
      <c r="Z17" s="79"/>
      <c r="AA17" s="27">
        <f t="shared" si="7"/>
        <v>0.14945</v>
      </c>
      <c r="AB17" s="18">
        <f t="shared" si="11"/>
        <v>78.63</v>
      </c>
      <c r="AC17" s="51">
        <f t="shared" si="1"/>
        <v>857.81894842514305</v>
      </c>
      <c r="AD17" s="54">
        <f t="shared" si="8"/>
        <v>11.751253499999999</v>
      </c>
      <c r="AE17" s="55">
        <f t="shared" si="9"/>
        <v>846.06769492514309</v>
      </c>
      <c r="AF17" s="52">
        <f t="shared" si="4"/>
        <v>0.17020517416149947</v>
      </c>
      <c r="AG17" s="50">
        <f t="shared" si="5"/>
        <v>2.3316390390483075E-3</v>
      </c>
      <c r="AH17" s="53">
        <f t="shared" si="6"/>
        <v>0.16787353512245118</v>
      </c>
      <c r="AI17" s="75"/>
      <c r="AJ17" s="4" t="s">
        <v>8</v>
      </c>
      <c r="AK17" s="4">
        <v>0</v>
      </c>
      <c r="AL17" s="4">
        <v>0</v>
      </c>
      <c r="AM17" s="4" t="s">
        <v>6</v>
      </c>
      <c r="AN17" s="4" t="s">
        <v>1</v>
      </c>
      <c r="AO17" s="4" t="s">
        <v>10</v>
      </c>
      <c r="AU17" s="70"/>
      <c r="AW17" s="4" t="s">
        <v>18</v>
      </c>
    </row>
    <row r="18" spans="1:49" s="4" customFormat="1" x14ac:dyDescent="0.3">
      <c r="A18" s="39" t="s">
        <v>60</v>
      </c>
      <c r="B18" s="18" t="s">
        <v>74</v>
      </c>
      <c r="C18" s="18">
        <f t="shared" si="10"/>
        <v>8</v>
      </c>
      <c r="D18" s="15" t="str">
        <f>'Fulton-DERA Direct'!E12</f>
        <v>1T88T3B23X1072520</v>
      </c>
      <c r="E18" s="15">
        <f>'Fulton-DERA Direct'!I12</f>
        <v>1999</v>
      </c>
      <c r="F18" s="15" t="s">
        <v>24</v>
      </c>
      <c r="G18" s="15"/>
      <c r="H18" s="15"/>
      <c r="I18" s="15">
        <v>1994</v>
      </c>
      <c r="J18" s="15"/>
      <c r="K18" s="15"/>
      <c r="L18" s="76">
        <f>'NOx from EPA HDD Certifications'!$B$5</f>
        <v>1.95</v>
      </c>
      <c r="M18" s="77">
        <f>'NOx from EPA HDD Certifications'!$B$6</f>
        <v>3.7919927437641738</v>
      </c>
      <c r="N18" s="77">
        <f>'NOx from EPA HDD Certifications'!$B$7</f>
        <v>4.6000000000000005</v>
      </c>
      <c r="O18" s="26">
        <f t="shared" si="0"/>
        <v>10.909563123809527</v>
      </c>
      <c r="P18" s="21"/>
      <c r="Q18" s="21"/>
      <c r="R18" s="159">
        <v>2019</v>
      </c>
      <c r="S18" s="21" t="s">
        <v>24</v>
      </c>
      <c r="T18" s="21"/>
      <c r="U18" s="21">
        <v>2015</v>
      </c>
      <c r="V18" s="21"/>
      <c r="W18" s="21"/>
      <c r="X18" s="78"/>
      <c r="Y18" s="79">
        <v>0.05</v>
      </c>
      <c r="Z18" s="79"/>
      <c r="AA18" s="27">
        <f t="shared" si="7"/>
        <v>0.14945</v>
      </c>
      <c r="AB18" s="18">
        <f t="shared" si="11"/>
        <v>78.63</v>
      </c>
      <c r="AC18" s="51">
        <f t="shared" si="1"/>
        <v>857.81894842514305</v>
      </c>
      <c r="AD18" s="54">
        <f t="shared" si="8"/>
        <v>11.751253499999999</v>
      </c>
      <c r="AE18" s="55">
        <f t="shared" si="9"/>
        <v>846.06769492514309</v>
      </c>
      <c r="AF18" s="52">
        <f t="shared" si="4"/>
        <v>0.17020517416149947</v>
      </c>
      <c r="AG18" s="50">
        <f t="shared" si="5"/>
        <v>2.3316390390483075E-3</v>
      </c>
      <c r="AH18" s="53">
        <f t="shared" si="6"/>
        <v>0.16787353512245118</v>
      </c>
      <c r="AI18" s="75"/>
      <c r="AJ18" s="4" t="s">
        <v>8</v>
      </c>
      <c r="AK18" s="4">
        <v>0</v>
      </c>
      <c r="AL18" s="4">
        <v>0</v>
      </c>
      <c r="AM18" s="4" t="s">
        <v>6</v>
      </c>
      <c r="AN18" s="4" t="s">
        <v>1</v>
      </c>
      <c r="AO18" s="4" t="s">
        <v>10</v>
      </c>
      <c r="AU18" s="70"/>
      <c r="AW18" s="4" t="s">
        <v>18</v>
      </c>
    </row>
    <row r="19" spans="1:49" s="4" customFormat="1" x14ac:dyDescent="0.3">
      <c r="A19" s="39" t="s">
        <v>60</v>
      </c>
      <c r="B19" s="18" t="s">
        <v>74</v>
      </c>
      <c r="C19" s="18">
        <f t="shared" ref="C19" si="12">C18+1</f>
        <v>9</v>
      </c>
      <c r="D19" s="15" t="str">
        <f>'Fulton-DERA Direct'!E13</f>
        <v>1T88T3B25X1072521</v>
      </c>
      <c r="E19" s="15">
        <f>'Fulton-DERA Direct'!I13</f>
        <v>1999</v>
      </c>
      <c r="F19" s="15" t="s">
        <v>24</v>
      </c>
      <c r="G19" s="15"/>
      <c r="H19" s="15"/>
      <c r="I19" s="15">
        <v>1994</v>
      </c>
      <c r="J19" s="15"/>
      <c r="K19" s="15"/>
      <c r="L19" s="76">
        <f>'NOx from EPA HDD Certifications'!$B$5</f>
        <v>1.95</v>
      </c>
      <c r="M19" s="77">
        <f>'NOx from EPA HDD Certifications'!$B$6</f>
        <v>3.7919927437641738</v>
      </c>
      <c r="N19" s="77">
        <f>'NOx from EPA HDD Certifications'!$B$7</f>
        <v>4.6000000000000005</v>
      </c>
      <c r="O19" s="26">
        <f t="shared" si="0"/>
        <v>10.909563123809527</v>
      </c>
      <c r="P19" s="21"/>
      <c r="Q19" s="21"/>
      <c r="R19" s="159">
        <v>2019</v>
      </c>
      <c r="S19" s="21" t="s">
        <v>24</v>
      </c>
      <c r="T19" s="21"/>
      <c r="U19" s="21">
        <v>2015</v>
      </c>
      <c r="V19" s="21"/>
      <c r="W19" s="21"/>
      <c r="X19" s="78"/>
      <c r="Y19" s="79">
        <v>0.05</v>
      </c>
      <c r="Z19" s="79"/>
      <c r="AA19" s="27">
        <f t="shared" ref="AA19" si="13">Y19*$AB$6</f>
        <v>0.14945</v>
      </c>
      <c r="AB19" s="18">
        <f t="shared" si="11"/>
        <v>78.63</v>
      </c>
      <c r="AC19" s="51">
        <f t="shared" si="1"/>
        <v>857.81894842514305</v>
      </c>
      <c r="AD19" s="54">
        <f t="shared" ref="AD19" si="14">AB19*AA19</f>
        <v>11.751253499999999</v>
      </c>
      <c r="AE19" s="55">
        <f t="shared" ref="AE19" si="15">AC19-AD19</f>
        <v>846.06769492514309</v>
      </c>
      <c r="AF19" s="52">
        <f t="shared" si="4"/>
        <v>0.17020517416149947</v>
      </c>
      <c r="AG19" s="50">
        <f t="shared" si="5"/>
        <v>2.3316390390483075E-3</v>
      </c>
      <c r="AH19" s="53">
        <f t="shared" si="6"/>
        <v>0.16787353512245118</v>
      </c>
      <c r="AI19" s="75"/>
      <c r="AJ19" s="4" t="s">
        <v>8</v>
      </c>
      <c r="AK19" s="4">
        <v>0</v>
      </c>
      <c r="AL19" s="4">
        <v>0</v>
      </c>
      <c r="AM19" s="4" t="s">
        <v>6</v>
      </c>
      <c r="AN19" s="4" t="s">
        <v>1</v>
      </c>
      <c r="AO19" s="4" t="s">
        <v>10</v>
      </c>
      <c r="AU19" s="70"/>
      <c r="AW19" s="4" t="s">
        <v>18</v>
      </c>
    </row>
    <row r="20" spans="1:49" s="4" customFormat="1" x14ac:dyDescent="0.3">
      <c r="A20" s="39" t="s">
        <v>60</v>
      </c>
      <c r="B20" s="18" t="s">
        <v>74</v>
      </c>
      <c r="C20" s="18">
        <f t="shared" ref="C20:C21" si="16">C19+1</f>
        <v>10</v>
      </c>
      <c r="D20" s="15" t="str">
        <f>'Fulton-DERA Direct'!E14</f>
        <v>1HVBBABN9YH276119</v>
      </c>
      <c r="E20" s="15">
        <f>'Fulton-DERA Direct'!I14</f>
        <v>2000</v>
      </c>
      <c r="F20" s="15" t="s">
        <v>24</v>
      </c>
      <c r="G20" s="15"/>
      <c r="H20" s="15"/>
      <c r="I20" s="15">
        <v>1994</v>
      </c>
      <c r="J20" s="15"/>
      <c r="K20" s="15"/>
      <c r="L20" s="76">
        <f>'NOx from EPA HDD Certifications'!$C$5</f>
        <v>3.2</v>
      </c>
      <c r="M20" s="77">
        <f>'NOx from EPA HDD Certifications'!$C$6</f>
        <v>3.7683578779999998</v>
      </c>
      <c r="N20" s="77">
        <f>'NOx from EPA HDD Certifications'!$C$7</f>
        <v>4.5</v>
      </c>
      <c r="O20" s="26">
        <f t="shared" si="0"/>
        <v>10.841565615005999</v>
      </c>
      <c r="P20" s="21"/>
      <c r="Q20" s="21"/>
      <c r="R20" s="159">
        <v>2019</v>
      </c>
      <c r="S20" s="21" t="s">
        <v>24</v>
      </c>
      <c r="T20" s="21"/>
      <c r="U20" s="21">
        <v>2015</v>
      </c>
      <c r="V20" s="21"/>
      <c r="W20" s="21"/>
      <c r="X20" s="78"/>
      <c r="Y20" s="79">
        <v>0.05</v>
      </c>
      <c r="Z20" s="79"/>
      <c r="AA20" s="27">
        <f t="shared" ref="AA20:AA21" si="17">Y20*$AB$6</f>
        <v>0.14945</v>
      </c>
      <c r="AB20" s="18">
        <f t="shared" si="11"/>
        <v>78.63</v>
      </c>
      <c r="AC20" s="51">
        <f t="shared" si="1"/>
        <v>852.47230430792172</v>
      </c>
      <c r="AD20" s="54">
        <f t="shared" ref="AD20:AD21" si="18">AB20*AA20</f>
        <v>11.751253499999999</v>
      </c>
      <c r="AE20" s="55">
        <f t="shared" ref="AE20:AE21" si="19">AC20-AD20</f>
        <v>840.72105080792176</v>
      </c>
      <c r="AF20" s="52">
        <f t="shared" si="4"/>
        <v>0.16914431336468227</v>
      </c>
      <c r="AG20" s="50">
        <f t="shared" si="5"/>
        <v>2.3316390390483075E-3</v>
      </c>
      <c r="AH20" s="53">
        <f t="shared" si="6"/>
        <v>0.16681267432563396</v>
      </c>
      <c r="AI20" s="75"/>
      <c r="AJ20" s="4" t="s">
        <v>8</v>
      </c>
      <c r="AK20" s="4">
        <v>0</v>
      </c>
      <c r="AL20" s="4">
        <v>0</v>
      </c>
      <c r="AM20" s="4" t="s">
        <v>6</v>
      </c>
      <c r="AN20" s="4" t="s">
        <v>1</v>
      </c>
      <c r="AO20" s="4" t="s">
        <v>10</v>
      </c>
      <c r="AU20" s="70"/>
      <c r="AW20" s="4" t="s">
        <v>18</v>
      </c>
    </row>
    <row r="21" spans="1:49" s="4" customFormat="1" x14ac:dyDescent="0.3">
      <c r="A21" s="39" t="s">
        <v>60</v>
      </c>
      <c r="B21" s="18" t="s">
        <v>74</v>
      </c>
      <c r="C21" s="18">
        <f t="shared" si="16"/>
        <v>11</v>
      </c>
      <c r="D21" s="15" t="str">
        <f>'Fulton-DERA Direct'!E15</f>
        <v>1HVBBABN7YH276121</v>
      </c>
      <c r="E21" s="15">
        <f>'Fulton-DERA Direct'!I15</f>
        <v>2000</v>
      </c>
      <c r="F21" s="15" t="s">
        <v>24</v>
      </c>
      <c r="G21" s="15"/>
      <c r="H21" s="15"/>
      <c r="I21" s="15">
        <v>1994</v>
      </c>
      <c r="J21" s="15"/>
      <c r="K21" s="15"/>
      <c r="L21" s="76">
        <f>'NOx from EPA HDD Certifications'!$C$5</f>
        <v>3.2</v>
      </c>
      <c r="M21" s="77">
        <f>'NOx from EPA HDD Certifications'!$C$6</f>
        <v>3.7683578779999998</v>
      </c>
      <c r="N21" s="77">
        <f>'NOx from EPA HDD Certifications'!$C$7</f>
        <v>4.5</v>
      </c>
      <c r="O21" s="26">
        <f t="shared" si="0"/>
        <v>10.841565615005999</v>
      </c>
      <c r="P21" s="21"/>
      <c r="Q21" s="21"/>
      <c r="R21" s="159">
        <v>2019</v>
      </c>
      <c r="S21" s="21" t="s">
        <v>24</v>
      </c>
      <c r="T21" s="21"/>
      <c r="U21" s="21">
        <v>2015</v>
      </c>
      <c r="V21" s="21"/>
      <c r="W21" s="21"/>
      <c r="X21" s="78"/>
      <c r="Y21" s="79">
        <v>0.05</v>
      </c>
      <c r="Z21" s="79"/>
      <c r="AA21" s="27">
        <f t="shared" si="17"/>
        <v>0.14945</v>
      </c>
      <c r="AB21" s="18">
        <f t="shared" si="11"/>
        <v>78.63</v>
      </c>
      <c r="AC21" s="51">
        <f t="shared" si="1"/>
        <v>852.47230430792172</v>
      </c>
      <c r="AD21" s="54">
        <f t="shared" si="18"/>
        <v>11.751253499999999</v>
      </c>
      <c r="AE21" s="55">
        <f t="shared" si="19"/>
        <v>840.72105080792176</v>
      </c>
      <c r="AF21" s="52">
        <f t="shared" si="4"/>
        <v>0.16914431336468227</v>
      </c>
      <c r="AG21" s="50">
        <f t="shared" si="5"/>
        <v>2.3316390390483075E-3</v>
      </c>
      <c r="AH21" s="53">
        <f t="shared" si="6"/>
        <v>0.16681267432563396</v>
      </c>
      <c r="AI21" s="75"/>
      <c r="AJ21" s="4" t="s">
        <v>8</v>
      </c>
      <c r="AK21" s="4">
        <v>0</v>
      </c>
      <c r="AL21" s="4">
        <v>0</v>
      </c>
      <c r="AM21" s="4" t="s">
        <v>6</v>
      </c>
      <c r="AN21" s="4" t="s">
        <v>1</v>
      </c>
      <c r="AO21" s="4" t="s">
        <v>10</v>
      </c>
      <c r="AU21" s="70"/>
      <c r="AW21" s="4" t="s">
        <v>18</v>
      </c>
    </row>
    <row r="22" spans="1:49" s="4" customFormat="1" x14ac:dyDescent="0.3">
      <c r="A22" s="39" t="s">
        <v>60</v>
      </c>
      <c r="B22" s="18" t="s">
        <v>74</v>
      </c>
      <c r="C22" s="18">
        <f t="shared" ref="C22" si="20">C21+1</f>
        <v>12</v>
      </c>
      <c r="D22" s="15" t="str">
        <f>'Fulton-DERA Direct'!E16</f>
        <v>1HVBBABN9YH276122</v>
      </c>
      <c r="E22" s="15">
        <f>'Fulton-DERA Direct'!I16</f>
        <v>2000</v>
      </c>
      <c r="F22" s="15" t="s">
        <v>24</v>
      </c>
      <c r="G22" s="15"/>
      <c r="H22" s="15"/>
      <c r="I22" s="15">
        <v>1994</v>
      </c>
      <c r="J22" s="15"/>
      <c r="K22" s="15"/>
      <c r="L22" s="76">
        <f>'NOx from EPA HDD Certifications'!$C$5</f>
        <v>3.2</v>
      </c>
      <c r="M22" s="77">
        <f>'NOx from EPA HDD Certifications'!$C$6</f>
        <v>3.7683578779999998</v>
      </c>
      <c r="N22" s="77">
        <f>'NOx from EPA HDD Certifications'!$C$7</f>
        <v>4.5</v>
      </c>
      <c r="O22" s="26">
        <f t="shared" si="0"/>
        <v>10.841565615005999</v>
      </c>
      <c r="P22" s="21"/>
      <c r="Q22" s="21"/>
      <c r="R22" s="159">
        <v>2019</v>
      </c>
      <c r="S22" s="21" t="s">
        <v>24</v>
      </c>
      <c r="T22" s="21"/>
      <c r="U22" s="21">
        <v>2015</v>
      </c>
      <c r="V22" s="21"/>
      <c r="W22" s="21"/>
      <c r="X22" s="78"/>
      <c r="Y22" s="79">
        <v>0.05</v>
      </c>
      <c r="Z22" s="79"/>
      <c r="AA22" s="27">
        <f t="shared" ref="AA22" si="21">Y22*$AB$6</f>
        <v>0.14945</v>
      </c>
      <c r="AB22" s="18">
        <f t="shared" si="11"/>
        <v>78.63</v>
      </c>
      <c r="AC22" s="51">
        <f t="shared" si="1"/>
        <v>852.47230430792172</v>
      </c>
      <c r="AD22" s="54">
        <f t="shared" ref="AD22" si="22">AB22*AA22</f>
        <v>11.751253499999999</v>
      </c>
      <c r="AE22" s="55">
        <f t="shared" ref="AE22" si="23">AC22-AD22</f>
        <v>840.72105080792176</v>
      </c>
      <c r="AF22" s="52">
        <f t="shared" si="4"/>
        <v>0.16914431336468227</v>
      </c>
      <c r="AG22" s="50">
        <f t="shared" si="5"/>
        <v>2.3316390390483075E-3</v>
      </c>
      <c r="AH22" s="53">
        <f t="shared" si="6"/>
        <v>0.16681267432563396</v>
      </c>
      <c r="AI22" s="75"/>
      <c r="AJ22" s="4" t="s">
        <v>8</v>
      </c>
      <c r="AK22" s="4">
        <v>0</v>
      </c>
      <c r="AL22" s="4">
        <v>0</v>
      </c>
      <c r="AM22" s="4" t="s">
        <v>6</v>
      </c>
      <c r="AN22" s="4" t="s">
        <v>1</v>
      </c>
      <c r="AO22" s="4" t="s">
        <v>10</v>
      </c>
      <c r="AU22" s="70"/>
      <c r="AW22" s="4" t="s">
        <v>18</v>
      </c>
    </row>
    <row r="23" spans="1:49" s="4" customFormat="1" x14ac:dyDescent="0.3">
      <c r="A23" s="39" t="s">
        <v>60</v>
      </c>
      <c r="B23" s="18" t="s">
        <v>74</v>
      </c>
      <c r="C23" s="18">
        <f t="shared" ref="C23:C26" si="24">C22+1</f>
        <v>13</v>
      </c>
      <c r="D23" s="15" t="str">
        <f>'Fulton-DERA Direct'!E17</f>
        <v>1HVBBABN3YH276133</v>
      </c>
      <c r="E23" s="15">
        <f>'Fulton-DERA Direct'!I17</f>
        <v>2000</v>
      </c>
      <c r="F23" s="15" t="s">
        <v>24</v>
      </c>
      <c r="G23" s="15"/>
      <c r="H23" s="15"/>
      <c r="I23" s="15">
        <v>1994</v>
      </c>
      <c r="J23" s="15"/>
      <c r="K23" s="15"/>
      <c r="L23" s="76">
        <f>'NOx from EPA HDD Certifications'!$C$5</f>
        <v>3.2</v>
      </c>
      <c r="M23" s="77">
        <f>'NOx from EPA HDD Certifications'!$C$6</f>
        <v>3.7683578779999998</v>
      </c>
      <c r="N23" s="77">
        <f>'NOx from EPA HDD Certifications'!$C$7</f>
        <v>4.5</v>
      </c>
      <c r="O23" s="26">
        <f t="shared" si="0"/>
        <v>10.841565615005999</v>
      </c>
      <c r="P23" s="21"/>
      <c r="Q23" s="21"/>
      <c r="R23" s="159">
        <v>2019</v>
      </c>
      <c r="S23" s="21" t="s">
        <v>24</v>
      </c>
      <c r="T23" s="21"/>
      <c r="U23" s="21">
        <v>2015</v>
      </c>
      <c r="V23" s="21"/>
      <c r="W23" s="21"/>
      <c r="X23" s="78"/>
      <c r="Y23" s="79">
        <v>0.05</v>
      </c>
      <c r="Z23" s="79"/>
      <c r="AA23" s="27">
        <f t="shared" ref="AA23:AA26" si="25">Y23*$AB$6</f>
        <v>0.14945</v>
      </c>
      <c r="AB23" s="18">
        <f t="shared" si="11"/>
        <v>78.63</v>
      </c>
      <c r="AC23" s="51">
        <f t="shared" si="1"/>
        <v>852.47230430792172</v>
      </c>
      <c r="AD23" s="54">
        <f t="shared" ref="AD23:AD26" si="26">AB23*AA23</f>
        <v>11.751253499999999</v>
      </c>
      <c r="AE23" s="55">
        <f t="shared" ref="AE23:AE26" si="27">AC23-AD23</f>
        <v>840.72105080792176</v>
      </c>
      <c r="AF23" s="52">
        <f t="shared" si="4"/>
        <v>0.16914431336468227</v>
      </c>
      <c r="AG23" s="50">
        <f t="shared" si="5"/>
        <v>2.3316390390483075E-3</v>
      </c>
      <c r="AH23" s="53">
        <f t="shared" si="6"/>
        <v>0.16681267432563396</v>
      </c>
      <c r="AI23" s="75"/>
      <c r="AJ23" s="4" t="s">
        <v>8</v>
      </c>
      <c r="AK23" s="4">
        <v>0</v>
      </c>
      <c r="AL23" s="4">
        <v>0</v>
      </c>
      <c r="AM23" s="4" t="s">
        <v>6</v>
      </c>
      <c r="AN23" s="4" t="s">
        <v>1</v>
      </c>
      <c r="AO23" s="4" t="s">
        <v>10</v>
      </c>
      <c r="AU23" s="70"/>
      <c r="AW23" s="4" t="s">
        <v>18</v>
      </c>
    </row>
    <row r="24" spans="1:49" s="4" customFormat="1" x14ac:dyDescent="0.3">
      <c r="A24" s="39" t="s">
        <v>60</v>
      </c>
      <c r="B24" s="18" t="s">
        <v>74</v>
      </c>
      <c r="C24" s="18">
        <f t="shared" si="24"/>
        <v>14</v>
      </c>
      <c r="D24" s="15" t="str">
        <f>'Fulton-DERA Direct'!E18</f>
        <v>1HBBABN6YH276076</v>
      </c>
      <c r="E24" s="15">
        <f>'Fulton-DERA Direct'!I18</f>
        <v>2000</v>
      </c>
      <c r="F24" s="15" t="s">
        <v>24</v>
      </c>
      <c r="G24" s="15"/>
      <c r="H24" s="15"/>
      <c r="I24" s="15">
        <v>1994</v>
      </c>
      <c r="J24" s="15"/>
      <c r="K24" s="15"/>
      <c r="L24" s="76">
        <f>'NOx from EPA HDD Certifications'!$C$5</f>
        <v>3.2</v>
      </c>
      <c r="M24" s="77">
        <f>'NOx from EPA HDD Certifications'!$C$6</f>
        <v>3.7683578779999998</v>
      </c>
      <c r="N24" s="77">
        <f>'NOx from EPA HDD Certifications'!$C$7</f>
        <v>4.5</v>
      </c>
      <c r="O24" s="26">
        <f t="shared" si="0"/>
        <v>10.841565615005999</v>
      </c>
      <c r="P24" s="21"/>
      <c r="Q24" s="21"/>
      <c r="R24" s="159">
        <v>2019</v>
      </c>
      <c r="S24" s="21" t="s">
        <v>24</v>
      </c>
      <c r="T24" s="21"/>
      <c r="U24" s="21">
        <v>2015</v>
      </c>
      <c r="V24" s="21"/>
      <c r="W24" s="21"/>
      <c r="X24" s="78"/>
      <c r="Y24" s="79">
        <v>0.05</v>
      </c>
      <c r="Z24" s="79"/>
      <c r="AA24" s="27">
        <f t="shared" si="25"/>
        <v>0.14945</v>
      </c>
      <c r="AB24" s="18">
        <f t="shared" si="11"/>
        <v>78.63</v>
      </c>
      <c r="AC24" s="51">
        <f t="shared" si="1"/>
        <v>852.47230430792172</v>
      </c>
      <c r="AD24" s="54">
        <f t="shared" si="26"/>
        <v>11.751253499999999</v>
      </c>
      <c r="AE24" s="55">
        <f t="shared" si="27"/>
        <v>840.72105080792176</v>
      </c>
      <c r="AF24" s="52">
        <f t="shared" si="4"/>
        <v>0.16914431336468227</v>
      </c>
      <c r="AG24" s="50">
        <f t="shared" si="5"/>
        <v>2.3316390390483075E-3</v>
      </c>
      <c r="AH24" s="53">
        <f t="shared" si="6"/>
        <v>0.16681267432563396</v>
      </c>
      <c r="AI24" s="75"/>
      <c r="AJ24" s="4" t="s">
        <v>8</v>
      </c>
      <c r="AK24" s="4">
        <v>0</v>
      </c>
      <c r="AL24" s="4">
        <v>0</v>
      </c>
      <c r="AM24" s="4" t="s">
        <v>6</v>
      </c>
      <c r="AN24" s="4" t="s">
        <v>1</v>
      </c>
      <c r="AO24" s="4" t="s">
        <v>10</v>
      </c>
      <c r="AU24" s="70"/>
      <c r="AW24" s="4" t="s">
        <v>18</v>
      </c>
    </row>
    <row r="25" spans="1:49" s="4" customFormat="1" x14ac:dyDescent="0.3">
      <c r="A25" s="39" t="s">
        <v>60</v>
      </c>
      <c r="B25" s="18" t="s">
        <v>74</v>
      </c>
      <c r="C25" s="18">
        <f t="shared" si="24"/>
        <v>15</v>
      </c>
      <c r="D25" s="15" t="str">
        <f>'Fulton-DERA Direct'!E19</f>
        <v>1HVBBABN1YH276079</v>
      </c>
      <c r="E25" s="15">
        <f>'Fulton-DERA Direct'!I19</f>
        <v>2000</v>
      </c>
      <c r="F25" s="15" t="s">
        <v>24</v>
      </c>
      <c r="G25" s="15"/>
      <c r="H25" s="15"/>
      <c r="I25" s="15">
        <v>1994</v>
      </c>
      <c r="J25" s="15"/>
      <c r="K25" s="15"/>
      <c r="L25" s="76">
        <f>'NOx from EPA HDD Certifications'!$C$5</f>
        <v>3.2</v>
      </c>
      <c r="M25" s="77">
        <f>'NOx from EPA HDD Certifications'!$C$6</f>
        <v>3.7683578779999998</v>
      </c>
      <c r="N25" s="77">
        <f>'NOx from EPA HDD Certifications'!$C$7</f>
        <v>4.5</v>
      </c>
      <c r="O25" s="26">
        <f t="shared" si="0"/>
        <v>10.841565615005999</v>
      </c>
      <c r="P25" s="21"/>
      <c r="Q25" s="21"/>
      <c r="R25" s="159">
        <v>2019</v>
      </c>
      <c r="S25" s="21" t="s">
        <v>24</v>
      </c>
      <c r="T25" s="21"/>
      <c r="U25" s="21">
        <v>2015</v>
      </c>
      <c r="V25" s="21"/>
      <c r="W25" s="21"/>
      <c r="X25" s="78"/>
      <c r="Y25" s="79">
        <v>0.05</v>
      </c>
      <c r="Z25" s="79"/>
      <c r="AA25" s="27">
        <f t="shared" si="25"/>
        <v>0.14945</v>
      </c>
      <c r="AB25" s="18">
        <f t="shared" si="11"/>
        <v>78.63</v>
      </c>
      <c r="AC25" s="51">
        <f t="shared" si="1"/>
        <v>852.47230430792172</v>
      </c>
      <c r="AD25" s="54">
        <f t="shared" si="26"/>
        <v>11.751253499999999</v>
      </c>
      <c r="AE25" s="55">
        <f t="shared" si="27"/>
        <v>840.72105080792176</v>
      </c>
      <c r="AF25" s="52">
        <f t="shared" si="4"/>
        <v>0.16914431336468227</v>
      </c>
      <c r="AG25" s="50">
        <f t="shared" si="5"/>
        <v>2.3316390390483075E-3</v>
      </c>
      <c r="AH25" s="53">
        <f t="shared" si="6"/>
        <v>0.16681267432563396</v>
      </c>
      <c r="AI25" s="75"/>
      <c r="AJ25" s="4" t="s">
        <v>8</v>
      </c>
      <c r="AK25" s="4">
        <v>0</v>
      </c>
      <c r="AL25" s="4">
        <v>0</v>
      </c>
      <c r="AM25" s="4" t="s">
        <v>6</v>
      </c>
      <c r="AN25" s="4" t="s">
        <v>1</v>
      </c>
      <c r="AO25" s="4" t="s">
        <v>10</v>
      </c>
      <c r="AU25" s="70"/>
      <c r="AW25" s="4" t="s">
        <v>18</v>
      </c>
    </row>
    <row r="26" spans="1:49" s="4" customFormat="1" x14ac:dyDescent="0.3">
      <c r="A26" s="39" t="s">
        <v>60</v>
      </c>
      <c r="B26" s="18" t="s">
        <v>74</v>
      </c>
      <c r="C26" s="18">
        <f t="shared" si="24"/>
        <v>16</v>
      </c>
      <c r="D26" s="15" t="str">
        <f>'Fulton-DERA Direct'!E20</f>
        <v>1HVBBABNXYH276081</v>
      </c>
      <c r="E26" s="15">
        <f>'Fulton-DERA Direct'!I20</f>
        <v>2000</v>
      </c>
      <c r="F26" s="15" t="s">
        <v>24</v>
      </c>
      <c r="G26" s="15"/>
      <c r="H26" s="15"/>
      <c r="I26" s="15">
        <v>1994</v>
      </c>
      <c r="J26" s="15"/>
      <c r="K26" s="15"/>
      <c r="L26" s="76">
        <f>'NOx from EPA HDD Certifications'!$C$5</f>
        <v>3.2</v>
      </c>
      <c r="M26" s="77">
        <f>'NOx from EPA HDD Certifications'!$C$6</f>
        <v>3.7683578779999998</v>
      </c>
      <c r="N26" s="77">
        <f>'NOx from EPA HDD Certifications'!$C$7</f>
        <v>4.5</v>
      </c>
      <c r="O26" s="26">
        <f t="shared" si="0"/>
        <v>10.841565615005999</v>
      </c>
      <c r="P26" s="21"/>
      <c r="Q26" s="21"/>
      <c r="R26" s="159">
        <v>2019</v>
      </c>
      <c r="S26" s="21" t="s">
        <v>24</v>
      </c>
      <c r="T26" s="21"/>
      <c r="U26" s="21">
        <v>2015</v>
      </c>
      <c r="V26" s="21"/>
      <c r="W26" s="21"/>
      <c r="X26" s="78"/>
      <c r="Y26" s="79">
        <v>0.05</v>
      </c>
      <c r="Z26" s="79"/>
      <c r="AA26" s="27">
        <f t="shared" si="25"/>
        <v>0.14945</v>
      </c>
      <c r="AB26" s="18">
        <f t="shared" si="11"/>
        <v>78.63</v>
      </c>
      <c r="AC26" s="51">
        <f t="shared" si="1"/>
        <v>852.47230430792172</v>
      </c>
      <c r="AD26" s="54">
        <f t="shared" si="26"/>
        <v>11.751253499999999</v>
      </c>
      <c r="AE26" s="55">
        <f t="shared" si="27"/>
        <v>840.72105080792176</v>
      </c>
      <c r="AF26" s="52">
        <f t="shared" si="4"/>
        <v>0.16914431336468227</v>
      </c>
      <c r="AG26" s="50">
        <f t="shared" si="5"/>
        <v>2.3316390390483075E-3</v>
      </c>
      <c r="AH26" s="53">
        <f t="shared" si="6"/>
        <v>0.16681267432563396</v>
      </c>
      <c r="AI26" s="75"/>
      <c r="AJ26" s="4" t="s">
        <v>8</v>
      </c>
      <c r="AK26" s="4">
        <v>0</v>
      </c>
      <c r="AL26" s="4">
        <v>0</v>
      </c>
      <c r="AM26" s="4" t="s">
        <v>6</v>
      </c>
      <c r="AN26" s="4" t="s">
        <v>1</v>
      </c>
      <c r="AO26" s="4" t="s">
        <v>10</v>
      </c>
      <c r="AU26" s="70"/>
      <c r="AW26" s="4" t="s">
        <v>18</v>
      </c>
    </row>
    <row r="27" spans="1:49" s="4" customFormat="1" x14ac:dyDescent="0.3">
      <c r="A27" s="39" t="s">
        <v>60</v>
      </c>
      <c r="B27" s="18" t="s">
        <v>74</v>
      </c>
      <c r="C27" s="18">
        <f t="shared" ref="C27:C90" si="28">C26+1</f>
        <v>17</v>
      </c>
      <c r="D27" s="15" t="str">
        <f>'Fulton-DERA Direct'!E21</f>
        <v>1HVBBABN1YH276082</v>
      </c>
      <c r="E27" s="15">
        <f>'Fulton-DERA Direct'!I21</f>
        <v>2000</v>
      </c>
      <c r="F27" s="15" t="s">
        <v>24</v>
      </c>
      <c r="G27" s="15"/>
      <c r="H27" s="15"/>
      <c r="I27" s="15">
        <v>1994</v>
      </c>
      <c r="J27" s="15"/>
      <c r="K27" s="15"/>
      <c r="L27" s="76">
        <f>'NOx from EPA HDD Certifications'!$C$5</f>
        <v>3.2</v>
      </c>
      <c r="M27" s="77">
        <f>'NOx from EPA HDD Certifications'!$C$6</f>
        <v>3.7683578779999998</v>
      </c>
      <c r="N27" s="77">
        <f>'NOx from EPA HDD Certifications'!$C$7</f>
        <v>4.5</v>
      </c>
      <c r="O27" s="26">
        <f t="shared" si="0"/>
        <v>10.841565615005999</v>
      </c>
      <c r="P27" s="21"/>
      <c r="Q27" s="21"/>
      <c r="R27" s="159">
        <v>2019</v>
      </c>
      <c r="S27" s="21" t="s">
        <v>24</v>
      </c>
      <c r="T27" s="21"/>
      <c r="U27" s="21">
        <v>2015</v>
      </c>
      <c r="V27" s="21"/>
      <c r="W27" s="21"/>
      <c r="X27" s="78"/>
      <c r="Y27" s="79">
        <v>0.05</v>
      </c>
      <c r="Z27" s="79"/>
      <c r="AA27" s="27">
        <f t="shared" ref="AA27:AA39" si="29">Y27*$AB$6</f>
        <v>0.14945</v>
      </c>
      <c r="AB27" s="18">
        <f t="shared" si="11"/>
        <v>78.63</v>
      </c>
      <c r="AC27" s="51">
        <f t="shared" si="1"/>
        <v>852.47230430792172</v>
      </c>
      <c r="AD27" s="54">
        <f t="shared" ref="AD27:AD39" si="30">AB27*AA27</f>
        <v>11.751253499999999</v>
      </c>
      <c r="AE27" s="55">
        <f t="shared" ref="AE27:AE39" si="31">AC27-AD27</f>
        <v>840.72105080792176</v>
      </c>
      <c r="AF27" s="52">
        <f t="shared" si="4"/>
        <v>0.16914431336468227</v>
      </c>
      <c r="AG27" s="50">
        <f t="shared" si="5"/>
        <v>2.3316390390483075E-3</v>
      </c>
      <c r="AH27" s="53">
        <f t="shared" si="6"/>
        <v>0.16681267432563396</v>
      </c>
      <c r="AI27" s="75"/>
      <c r="AJ27" s="4" t="s">
        <v>8</v>
      </c>
      <c r="AK27" s="4">
        <v>0</v>
      </c>
      <c r="AL27" s="4">
        <v>0</v>
      </c>
      <c r="AM27" s="4" t="s">
        <v>6</v>
      </c>
      <c r="AN27" s="4" t="s">
        <v>1</v>
      </c>
      <c r="AO27" s="4" t="s">
        <v>10</v>
      </c>
      <c r="AU27" s="70"/>
      <c r="AW27" s="4" t="s">
        <v>18</v>
      </c>
    </row>
    <row r="28" spans="1:49" s="4" customFormat="1" x14ac:dyDescent="0.3">
      <c r="A28" s="39" t="s">
        <v>60</v>
      </c>
      <c r="B28" s="18" t="s">
        <v>74</v>
      </c>
      <c r="C28" s="18">
        <f t="shared" si="28"/>
        <v>18</v>
      </c>
      <c r="D28" s="15" t="str">
        <f>'Fulton-DERA Direct'!E22</f>
        <v>1HVBBABN3YH276083</v>
      </c>
      <c r="E28" s="15">
        <f>'Fulton-DERA Direct'!I22</f>
        <v>2000</v>
      </c>
      <c r="F28" s="15" t="s">
        <v>24</v>
      </c>
      <c r="G28" s="15"/>
      <c r="H28" s="15"/>
      <c r="I28" s="15">
        <v>1994</v>
      </c>
      <c r="J28" s="15"/>
      <c r="K28" s="15"/>
      <c r="L28" s="76">
        <f>'NOx from EPA HDD Certifications'!$C$5</f>
        <v>3.2</v>
      </c>
      <c r="M28" s="77">
        <f>'NOx from EPA HDD Certifications'!$C$6</f>
        <v>3.7683578779999998</v>
      </c>
      <c r="N28" s="77">
        <f>'NOx from EPA HDD Certifications'!$C$7</f>
        <v>4.5</v>
      </c>
      <c r="O28" s="26">
        <f t="shared" si="0"/>
        <v>10.841565615005999</v>
      </c>
      <c r="P28" s="21"/>
      <c r="Q28" s="21"/>
      <c r="R28" s="159">
        <v>2019</v>
      </c>
      <c r="S28" s="21" t="s">
        <v>24</v>
      </c>
      <c r="T28" s="21"/>
      <c r="U28" s="21">
        <v>2015</v>
      </c>
      <c r="V28" s="21"/>
      <c r="W28" s="21"/>
      <c r="X28" s="78"/>
      <c r="Y28" s="79">
        <v>0.05</v>
      </c>
      <c r="Z28" s="79"/>
      <c r="AA28" s="27">
        <f t="shared" si="29"/>
        <v>0.14945</v>
      </c>
      <c r="AB28" s="18">
        <f t="shared" si="11"/>
        <v>78.63</v>
      </c>
      <c r="AC28" s="51">
        <f t="shared" si="1"/>
        <v>852.47230430792172</v>
      </c>
      <c r="AD28" s="54">
        <f t="shared" si="30"/>
        <v>11.751253499999999</v>
      </c>
      <c r="AE28" s="55">
        <f t="shared" si="31"/>
        <v>840.72105080792176</v>
      </c>
      <c r="AF28" s="52">
        <f t="shared" si="4"/>
        <v>0.16914431336468227</v>
      </c>
      <c r="AG28" s="50">
        <f t="shared" si="5"/>
        <v>2.3316390390483075E-3</v>
      </c>
      <c r="AH28" s="53">
        <f t="shared" si="6"/>
        <v>0.16681267432563396</v>
      </c>
      <c r="AI28" s="75"/>
      <c r="AJ28" s="4" t="s">
        <v>8</v>
      </c>
      <c r="AK28" s="4">
        <v>0</v>
      </c>
      <c r="AL28" s="4">
        <v>0</v>
      </c>
      <c r="AM28" s="4" t="s">
        <v>6</v>
      </c>
      <c r="AN28" s="4" t="s">
        <v>1</v>
      </c>
      <c r="AO28" s="4" t="s">
        <v>10</v>
      </c>
      <c r="AU28" s="70"/>
      <c r="AW28" s="4" t="s">
        <v>18</v>
      </c>
    </row>
    <row r="29" spans="1:49" s="4" customFormat="1" x14ac:dyDescent="0.3">
      <c r="A29" s="39" t="s">
        <v>60</v>
      </c>
      <c r="B29" s="18" t="s">
        <v>74</v>
      </c>
      <c r="C29" s="18">
        <f t="shared" si="28"/>
        <v>19</v>
      </c>
      <c r="D29" s="15" t="str">
        <f>'Fulton-DERA Direct'!E23</f>
        <v>1HVBBABN5YH27804</v>
      </c>
      <c r="E29" s="15">
        <f>'Fulton-DERA Direct'!I23</f>
        <v>2000</v>
      </c>
      <c r="F29" s="15" t="s">
        <v>24</v>
      </c>
      <c r="G29" s="15"/>
      <c r="H29" s="15"/>
      <c r="I29" s="15">
        <v>1994</v>
      </c>
      <c r="J29" s="15"/>
      <c r="K29" s="15"/>
      <c r="L29" s="76">
        <f>'NOx from EPA HDD Certifications'!$C$5</f>
        <v>3.2</v>
      </c>
      <c r="M29" s="77">
        <f>'NOx from EPA HDD Certifications'!$C$6</f>
        <v>3.7683578779999998</v>
      </c>
      <c r="N29" s="77">
        <f>'NOx from EPA HDD Certifications'!$C$7</f>
        <v>4.5</v>
      </c>
      <c r="O29" s="26">
        <f t="shared" si="0"/>
        <v>10.841565615005999</v>
      </c>
      <c r="P29" s="21"/>
      <c r="Q29" s="21"/>
      <c r="R29" s="159">
        <v>2019</v>
      </c>
      <c r="S29" s="21" t="s">
        <v>24</v>
      </c>
      <c r="T29" s="21"/>
      <c r="U29" s="21">
        <v>2015</v>
      </c>
      <c r="V29" s="21"/>
      <c r="W29" s="21"/>
      <c r="X29" s="78"/>
      <c r="Y29" s="79">
        <v>0.05</v>
      </c>
      <c r="Z29" s="79"/>
      <c r="AA29" s="27">
        <f t="shared" si="29"/>
        <v>0.14945</v>
      </c>
      <c r="AB29" s="18">
        <f t="shared" si="11"/>
        <v>78.63</v>
      </c>
      <c r="AC29" s="51">
        <f t="shared" si="1"/>
        <v>852.47230430792172</v>
      </c>
      <c r="AD29" s="54">
        <f t="shared" si="30"/>
        <v>11.751253499999999</v>
      </c>
      <c r="AE29" s="55">
        <f t="shared" si="31"/>
        <v>840.72105080792176</v>
      </c>
      <c r="AF29" s="52">
        <f t="shared" si="4"/>
        <v>0.16914431336468227</v>
      </c>
      <c r="AG29" s="50">
        <f t="shared" si="5"/>
        <v>2.3316390390483075E-3</v>
      </c>
      <c r="AH29" s="53">
        <f t="shared" si="6"/>
        <v>0.16681267432563396</v>
      </c>
      <c r="AI29" s="75"/>
      <c r="AJ29" s="4" t="s">
        <v>8</v>
      </c>
      <c r="AK29" s="4">
        <v>0</v>
      </c>
      <c r="AL29" s="4">
        <v>0</v>
      </c>
      <c r="AM29" s="4" t="s">
        <v>6</v>
      </c>
      <c r="AN29" s="4" t="s">
        <v>1</v>
      </c>
      <c r="AO29" s="4" t="s">
        <v>10</v>
      </c>
      <c r="AU29" s="70"/>
      <c r="AW29" s="4" t="s">
        <v>18</v>
      </c>
    </row>
    <row r="30" spans="1:49" s="4" customFormat="1" x14ac:dyDescent="0.3">
      <c r="A30" s="39" t="s">
        <v>60</v>
      </c>
      <c r="B30" s="18" t="s">
        <v>74</v>
      </c>
      <c r="C30" s="18">
        <f t="shared" si="28"/>
        <v>20</v>
      </c>
      <c r="D30" s="15" t="str">
        <f>'Fulton-DERA Direct'!E24</f>
        <v>IHVBBABN9YH27608</v>
      </c>
      <c r="E30" s="15">
        <f>'Fulton-DERA Direct'!I24</f>
        <v>2000</v>
      </c>
      <c r="F30" s="15" t="s">
        <v>24</v>
      </c>
      <c r="G30" s="15"/>
      <c r="H30" s="15"/>
      <c r="I30" s="15">
        <v>1994</v>
      </c>
      <c r="J30" s="15"/>
      <c r="K30" s="15"/>
      <c r="L30" s="76">
        <f>'NOx from EPA HDD Certifications'!$C$5</f>
        <v>3.2</v>
      </c>
      <c r="M30" s="77">
        <f>'NOx from EPA HDD Certifications'!$C$6</f>
        <v>3.7683578779999998</v>
      </c>
      <c r="N30" s="77">
        <f>'NOx from EPA HDD Certifications'!$C$7</f>
        <v>4.5</v>
      </c>
      <c r="O30" s="26">
        <f t="shared" si="0"/>
        <v>10.841565615005999</v>
      </c>
      <c r="P30" s="21"/>
      <c r="Q30" s="21"/>
      <c r="R30" s="159">
        <v>2019</v>
      </c>
      <c r="S30" s="21" t="s">
        <v>24</v>
      </c>
      <c r="T30" s="21"/>
      <c r="U30" s="21">
        <v>2015</v>
      </c>
      <c r="V30" s="21"/>
      <c r="W30" s="21"/>
      <c r="X30" s="78"/>
      <c r="Y30" s="79">
        <v>0.05</v>
      </c>
      <c r="Z30" s="79"/>
      <c r="AA30" s="27">
        <f t="shared" si="29"/>
        <v>0.14945</v>
      </c>
      <c r="AB30" s="18">
        <f t="shared" si="11"/>
        <v>78.63</v>
      </c>
      <c r="AC30" s="51">
        <f t="shared" si="1"/>
        <v>852.47230430792172</v>
      </c>
      <c r="AD30" s="54">
        <f t="shared" si="30"/>
        <v>11.751253499999999</v>
      </c>
      <c r="AE30" s="55">
        <f t="shared" si="31"/>
        <v>840.72105080792176</v>
      </c>
      <c r="AF30" s="52">
        <f t="shared" si="4"/>
        <v>0.16914431336468227</v>
      </c>
      <c r="AG30" s="50">
        <f t="shared" si="5"/>
        <v>2.3316390390483075E-3</v>
      </c>
      <c r="AH30" s="53">
        <f t="shared" si="6"/>
        <v>0.16681267432563396</v>
      </c>
      <c r="AI30" s="75"/>
      <c r="AJ30" s="4" t="s">
        <v>8</v>
      </c>
      <c r="AK30" s="4">
        <v>0</v>
      </c>
      <c r="AL30" s="4">
        <v>0</v>
      </c>
      <c r="AM30" s="4" t="s">
        <v>6</v>
      </c>
      <c r="AN30" s="4" t="s">
        <v>1</v>
      </c>
      <c r="AO30" s="4" t="s">
        <v>10</v>
      </c>
      <c r="AU30" s="70"/>
      <c r="AW30" s="4" t="s">
        <v>18</v>
      </c>
    </row>
    <row r="31" spans="1:49" s="4" customFormat="1" x14ac:dyDescent="0.3">
      <c r="A31" s="39" t="s">
        <v>60</v>
      </c>
      <c r="B31" s="18" t="s">
        <v>74</v>
      </c>
      <c r="C31" s="18">
        <f t="shared" si="28"/>
        <v>21</v>
      </c>
      <c r="D31" s="15" t="str">
        <f>'Fulton-DERA Direct'!E25</f>
        <v>1HVBBABN0YH276090</v>
      </c>
      <c r="E31" s="15">
        <f>'Fulton-DERA Direct'!I25</f>
        <v>2000</v>
      </c>
      <c r="F31" s="15" t="s">
        <v>24</v>
      </c>
      <c r="G31" s="15"/>
      <c r="H31" s="15"/>
      <c r="I31" s="15">
        <v>1994</v>
      </c>
      <c r="J31" s="15"/>
      <c r="K31" s="15"/>
      <c r="L31" s="76">
        <f>'NOx from EPA HDD Certifications'!$C$5</f>
        <v>3.2</v>
      </c>
      <c r="M31" s="77">
        <f>'NOx from EPA HDD Certifications'!$C$6</f>
        <v>3.7683578779999998</v>
      </c>
      <c r="N31" s="77">
        <f>'NOx from EPA HDD Certifications'!$C$7</f>
        <v>4.5</v>
      </c>
      <c r="O31" s="26">
        <f t="shared" si="0"/>
        <v>10.841565615005999</v>
      </c>
      <c r="P31" s="21"/>
      <c r="Q31" s="21"/>
      <c r="R31" s="159">
        <v>2019</v>
      </c>
      <c r="S31" s="21" t="s">
        <v>24</v>
      </c>
      <c r="T31" s="21"/>
      <c r="U31" s="21">
        <v>2015</v>
      </c>
      <c r="V31" s="21"/>
      <c r="W31" s="21"/>
      <c r="X31" s="78"/>
      <c r="Y31" s="79">
        <v>0.05</v>
      </c>
      <c r="Z31" s="79"/>
      <c r="AA31" s="27">
        <f t="shared" si="29"/>
        <v>0.14945</v>
      </c>
      <c r="AB31" s="18">
        <f t="shared" si="11"/>
        <v>78.63</v>
      </c>
      <c r="AC31" s="51">
        <f t="shared" si="1"/>
        <v>852.47230430792172</v>
      </c>
      <c r="AD31" s="54">
        <f t="shared" si="30"/>
        <v>11.751253499999999</v>
      </c>
      <c r="AE31" s="55">
        <f t="shared" si="31"/>
        <v>840.72105080792176</v>
      </c>
      <c r="AF31" s="52">
        <f t="shared" si="4"/>
        <v>0.16914431336468227</v>
      </c>
      <c r="AG31" s="50">
        <f t="shared" si="5"/>
        <v>2.3316390390483075E-3</v>
      </c>
      <c r="AH31" s="53">
        <f t="shared" si="6"/>
        <v>0.16681267432563396</v>
      </c>
      <c r="AI31" s="75"/>
      <c r="AJ31" s="4" t="s">
        <v>8</v>
      </c>
      <c r="AK31" s="4">
        <v>0</v>
      </c>
      <c r="AL31" s="4">
        <v>0</v>
      </c>
      <c r="AM31" s="4" t="s">
        <v>6</v>
      </c>
      <c r="AN31" s="4" t="s">
        <v>1</v>
      </c>
      <c r="AO31" s="4" t="s">
        <v>10</v>
      </c>
      <c r="AU31" s="70"/>
      <c r="AW31" s="4" t="s">
        <v>18</v>
      </c>
    </row>
    <row r="32" spans="1:49" s="4" customFormat="1" x14ac:dyDescent="0.3">
      <c r="A32" s="39" t="s">
        <v>60</v>
      </c>
      <c r="B32" s="18" t="s">
        <v>74</v>
      </c>
      <c r="C32" s="18">
        <f t="shared" si="28"/>
        <v>22</v>
      </c>
      <c r="D32" s="15" t="str">
        <f>'Fulton-DERA Direct'!E26</f>
        <v>1HVBBAN6YH276093</v>
      </c>
      <c r="E32" s="15">
        <f>'Fulton-DERA Direct'!I26</f>
        <v>2000</v>
      </c>
      <c r="F32" s="15" t="s">
        <v>24</v>
      </c>
      <c r="G32" s="15"/>
      <c r="H32" s="15"/>
      <c r="I32" s="15">
        <v>1994</v>
      </c>
      <c r="J32" s="15"/>
      <c r="K32" s="15"/>
      <c r="L32" s="76">
        <f>'NOx from EPA HDD Certifications'!$C$5</f>
        <v>3.2</v>
      </c>
      <c r="M32" s="77">
        <f>'NOx from EPA HDD Certifications'!$C$6</f>
        <v>3.7683578779999998</v>
      </c>
      <c r="N32" s="77">
        <f>'NOx from EPA HDD Certifications'!$C$7</f>
        <v>4.5</v>
      </c>
      <c r="O32" s="26">
        <f t="shared" si="0"/>
        <v>10.841565615005999</v>
      </c>
      <c r="P32" s="21"/>
      <c r="Q32" s="21"/>
      <c r="R32" s="159">
        <v>2019</v>
      </c>
      <c r="S32" s="21" t="s">
        <v>24</v>
      </c>
      <c r="T32" s="21"/>
      <c r="U32" s="21">
        <v>2015</v>
      </c>
      <c r="V32" s="21"/>
      <c r="W32" s="21"/>
      <c r="X32" s="78"/>
      <c r="Y32" s="79">
        <v>0.05</v>
      </c>
      <c r="Z32" s="79"/>
      <c r="AA32" s="27">
        <f t="shared" si="29"/>
        <v>0.14945</v>
      </c>
      <c r="AB32" s="18">
        <f t="shared" si="11"/>
        <v>78.63</v>
      </c>
      <c r="AC32" s="51">
        <f t="shared" si="1"/>
        <v>852.47230430792172</v>
      </c>
      <c r="AD32" s="54">
        <f t="shared" si="30"/>
        <v>11.751253499999999</v>
      </c>
      <c r="AE32" s="55">
        <f t="shared" si="31"/>
        <v>840.72105080792176</v>
      </c>
      <c r="AF32" s="52">
        <f t="shared" si="4"/>
        <v>0.16914431336468227</v>
      </c>
      <c r="AG32" s="50">
        <f t="shared" si="5"/>
        <v>2.3316390390483075E-3</v>
      </c>
      <c r="AH32" s="53">
        <f t="shared" si="6"/>
        <v>0.16681267432563396</v>
      </c>
      <c r="AI32" s="75"/>
      <c r="AJ32" s="4" t="s">
        <v>8</v>
      </c>
      <c r="AK32" s="4">
        <v>0</v>
      </c>
      <c r="AL32" s="4">
        <v>0</v>
      </c>
      <c r="AM32" s="4" t="s">
        <v>6</v>
      </c>
      <c r="AN32" s="4" t="s">
        <v>1</v>
      </c>
      <c r="AO32" s="4" t="s">
        <v>10</v>
      </c>
      <c r="AU32" s="70"/>
      <c r="AW32" s="4" t="s">
        <v>18</v>
      </c>
    </row>
    <row r="33" spans="1:49" s="4" customFormat="1" x14ac:dyDescent="0.3">
      <c r="A33" s="39" t="s">
        <v>60</v>
      </c>
      <c r="B33" s="18" t="s">
        <v>74</v>
      </c>
      <c r="C33" s="18">
        <f t="shared" si="28"/>
        <v>23</v>
      </c>
      <c r="D33" s="15" t="str">
        <f>'Fulton-DERA Direct'!E27</f>
        <v>1HVBBANXYH276095</v>
      </c>
      <c r="E33" s="15">
        <f>'Fulton-DERA Direct'!I27</f>
        <v>2000</v>
      </c>
      <c r="F33" s="15" t="s">
        <v>24</v>
      </c>
      <c r="G33" s="15"/>
      <c r="H33" s="15"/>
      <c r="I33" s="15">
        <v>1994</v>
      </c>
      <c r="J33" s="15"/>
      <c r="K33" s="15"/>
      <c r="L33" s="76">
        <f>'NOx from EPA HDD Certifications'!$C$5</f>
        <v>3.2</v>
      </c>
      <c r="M33" s="77">
        <f>'NOx from EPA HDD Certifications'!$C$6</f>
        <v>3.7683578779999998</v>
      </c>
      <c r="N33" s="77">
        <f>'NOx from EPA HDD Certifications'!$C$7</f>
        <v>4.5</v>
      </c>
      <c r="O33" s="26">
        <f t="shared" si="0"/>
        <v>10.841565615005999</v>
      </c>
      <c r="P33" s="21"/>
      <c r="Q33" s="21"/>
      <c r="R33" s="159">
        <v>2019</v>
      </c>
      <c r="S33" s="21" t="s">
        <v>24</v>
      </c>
      <c r="T33" s="21"/>
      <c r="U33" s="21">
        <v>2015</v>
      </c>
      <c r="V33" s="21"/>
      <c r="W33" s="21"/>
      <c r="X33" s="78"/>
      <c r="Y33" s="79">
        <v>0.05</v>
      </c>
      <c r="Z33" s="79"/>
      <c r="AA33" s="27">
        <f t="shared" si="29"/>
        <v>0.14945</v>
      </c>
      <c r="AB33" s="18">
        <f t="shared" si="11"/>
        <v>78.63</v>
      </c>
      <c r="AC33" s="51">
        <f t="shared" si="1"/>
        <v>852.47230430792172</v>
      </c>
      <c r="AD33" s="54">
        <f t="shared" si="30"/>
        <v>11.751253499999999</v>
      </c>
      <c r="AE33" s="55">
        <f t="shared" si="31"/>
        <v>840.72105080792176</v>
      </c>
      <c r="AF33" s="52">
        <f t="shared" si="4"/>
        <v>0.16914431336468227</v>
      </c>
      <c r="AG33" s="50">
        <f t="shared" si="5"/>
        <v>2.3316390390483075E-3</v>
      </c>
      <c r="AH33" s="53">
        <f t="shared" si="6"/>
        <v>0.16681267432563396</v>
      </c>
      <c r="AI33" s="75"/>
      <c r="AJ33" s="4" t="s">
        <v>8</v>
      </c>
      <c r="AK33" s="4">
        <v>0</v>
      </c>
      <c r="AL33" s="4">
        <v>0</v>
      </c>
      <c r="AM33" s="4" t="s">
        <v>6</v>
      </c>
      <c r="AN33" s="4" t="s">
        <v>1</v>
      </c>
      <c r="AO33" s="4" t="s">
        <v>10</v>
      </c>
      <c r="AU33" s="70"/>
      <c r="AW33" s="4" t="s">
        <v>18</v>
      </c>
    </row>
    <row r="34" spans="1:49" s="4" customFormat="1" x14ac:dyDescent="0.3">
      <c r="A34" s="39" t="s">
        <v>60</v>
      </c>
      <c r="B34" s="18" t="s">
        <v>74</v>
      </c>
      <c r="C34" s="18">
        <f t="shared" si="28"/>
        <v>24</v>
      </c>
      <c r="D34" s="15" t="str">
        <f>'Fulton-DERA Direct'!E28</f>
        <v>1HVBBABN1YH276096</v>
      </c>
      <c r="E34" s="15">
        <f>'Fulton-DERA Direct'!I28</f>
        <v>2000</v>
      </c>
      <c r="F34" s="15" t="s">
        <v>24</v>
      </c>
      <c r="G34" s="15"/>
      <c r="H34" s="15"/>
      <c r="I34" s="15">
        <v>1994</v>
      </c>
      <c r="J34" s="15"/>
      <c r="K34" s="15"/>
      <c r="L34" s="76">
        <f>'NOx from EPA HDD Certifications'!$C$5</f>
        <v>3.2</v>
      </c>
      <c r="M34" s="77">
        <f>'NOx from EPA HDD Certifications'!$C$6</f>
        <v>3.7683578779999998</v>
      </c>
      <c r="N34" s="77">
        <f>'NOx from EPA HDD Certifications'!$C$7</f>
        <v>4.5</v>
      </c>
      <c r="O34" s="26">
        <f t="shared" si="0"/>
        <v>10.841565615005999</v>
      </c>
      <c r="P34" s="21"/>
      <c r="Q34" s="21"/>
      <c r="R34" s="159">
        <v>2019</v>
      </c>
      <c r="S34" s="21" t="s">
        <v>24</v>
      </c>
      <c r="T34" s="21"/>
      <c r="U34" s="21">
        <v>2015</v>
      </c>
      <c r="V34" s="21"/>
      <c r="W34" s="21"/>
      <c r="X34" s="78"/>
      <c r="Y34" s="79">
        <v>0.05</v>
      </c>
      <c r="Z34" s="79"/>
      <c r="AA34" s="27">
        <f t="shared" si="29"/>
        <v>0.14945</v>
      </c>
      <c r="AB34" s="18">
        <f t="shared" si="11"/>
        <v>78.63</v>
      </c>
      <c r="AC34" s="51">
        <f t="shared" si="1"/>
        <v>852.47230430792172</v>
      </c>
      <c r="AD34" s="54">
        <f t="shared" si="30"/>
        <v>11.751253499999999</v>
      </c>
      <c r="AE34" s="55">
        <f t="shared" si="31"/>
        <v>840.72105080792176</v>
      </c>
      <c r="AF34" s="52">
        <f t="shared" si="4"/>
        <v>0.16914431336468227</v>
      </c>
      <c r="AG34" s="50">
        <f t="shared" si="5"/>
        <v>2.3316390390483075E-3</v>
      </c>
      <c r="AH34" s="53">
        <f t="shared" si="6"/>
        <v>0.16681267432563396</v>
      </c>
      <c r="AI34" s="75"/>
      <c r="AJ34" s="4" t="s">
        <v>8</v>
      </c>
      <c r="AK34" s="4">
        <v>0</v>
      </c>
      <c r="AL34" s="4">
        <v>0</v>
      </c>
      <c r="AM34" s="4" t="s">
        <v>6</v>
      </c>
      <c r="AN34" s="4" t="s">
        <v>1</v>
      </c>
      <c r="AO34" s="4" t="s">
        <v>10</v>
      </c>
      <c r="AU34" s="70"/>
      <c r="AW34" s="4" t="s">
        <v>18</v>
      </c>
    </row>
    <row r="35" spans="1:49" s="4" customFormat="1" x14ac:dyDescent="0.3">
      <c r="A35" s="39" t="s">
        <v>60</v>
      </c>
      <c r="B35" s="18" t="s">
        <v>74</v>
      </c>
      <c r="C35" s="18">
        <f t="shared" si="28"/>
        <v>25</v>
      </c>
      <c r="D35" s="15" t="str">
        <f>'Fulton-DERA Direct'!E29</f>
        <v>1HVBBABN7YH276104</v>
      </c>
      <c r="E35" s="15">
        <f>'Fulton-DERA Direct'!I29</f>
        <v>2000</v>
      </c>
      <c r="F35" s="15" t="s">
        <v>24</v>
      </c>
      <c r="G35" s="15"/>
      <c r="H35" s="15"/>
      <c r="I35" s="15">
        <v>1994</v>
      </c>
      <c r="J35" s="15"/>
      <c r="K35" s="15"/>
      <c r="L35" s="76">
        <f>'NOx from EPA HDD Certifications'!$C$5</f>
        <v>3.2</v>
      </c>
      <c r="M35" s="77">
        <f>'NOx from EPA HDD Certifications'!$C$6</f>
        <v>3.7683578779999998</v>
      </c>
      <c r="N35" s="77">
        <f>'NOx from EPA HDD Certifications'!$C$7</f>
        <v>4.5</v>
      </c>
      <c r="O35" s="26">
        <f t="shared" si="0"/>
        <v>10.841565615005999</v>
      </c>
      <c r="P35" s="21"/>
      <c r="Q35" s="21"/>
      <c r="R35" s="159">
        <v>2019</v>
      </c>
      <c r="S35" s="21" t="s">
        <v>24</v>
      </c>
      <c r="T35" s="21"/>
      <c r="U35" s="21">
        <v>2015</v>
      </c>
      <c r="V35" s="21"/>
      <c r="W35" s="21"/>
      <c r="X35" s="78"/>
      <c r="Y35" s="79">
        <v>0.05</v>
      </c>
      <c r="Z35" s="79"/>
      <c r="AA35" s="27">
        <f t="shared" si="29"/>
        <v>0.14945</v>
      </c>
      <c r="AB35" s="18">
        <f t="shared" si="11"/>
        <v>78.63</v>
      </c>
      <c r="AC35" s="51">
        <f t="shared" si="1"/>
        <v>852.47230430792172</v>
      </c>
      <c r="AD35" s="54">
        <f t="shared" si="30"/>
        <v>11.751253499999999</v>
      </c>
      <c r="AE35" s="55">
        <f t="shared" si="31"/>
        <v>840.72105080792176</v>
      </c>
      <c r="AF35" s="52">
        <f t="shared" si="4"/>
        <v>0.16914431336468227</v>
      </c>
      <c r="AG35" s="50">
        <f t="shared" si="5"/>
        <v>2.3316390390483075E-3</v>
      </c>
      <c r="AH35" s="53">
        <f t="shared" si="6"/>
        <v>0.16681267432563396</v>
      </c>
      <c r="AI35" s="75"/>
      <c r="AJ35" s="4" t="s">
        <v>8</v>
      </c>
      <c r="AK35" s="4">
        <v>0</v>
      </c>
      <c r="AL35" s="4">
        <v>0</v>
      </c>
      <c r="AM35" s="4" t="s">
        <v>6</v>
      </c>
      <c r="AN35" s="4" t="s">
        <v>1</v>
      </c>
      <c r="AO35" s="4" t="s">
        <v>10</v>
      </c>
      <c r="AU35" s="70"/>
      <c r="AW35" s="4" t="s">
        <v>18</v>
      </c>
    </row>
    <row r="36" spans="1:49" s="4" customFormat="1" x14ac:dyDescent="0.3">
      <c r="A36" s="39" t="s">
        <v>60</v>
      </c>
      <c r="B36" s="18" t="s">
        <v>74</v>
      </c>
      <c r="C36" s="18">
        <f t="shared" si="28"/>
        <v>26</v>
      </c>
      <c r="D36" s="15" t="str">
        <f>'Fulton-DERA Direct'!E30</f>
        <v>1HVBBABN9YH276105</v>
      </c>
      <c r="E36" s="15">
        <f>'Fulton-DERA Direct'!I30</f>
        <v>2000</v>
      </c>
      <c r="F36" s="15" t="s">
        <v>24</v>
      </c>
      <c r="G36" s="15"/>
      <c r="H36" s="15"/>
      <c r="I36" s="15">
        <v>1994</v>
      </c>
      <c r="J36" s="15"/>
      <c r="K36" s="15"/>
      <c r="L36" s="76">
        <f>'NOx from EPA HDD Certifications'!$C$5</f>
        <v>3.2</v>
      </c>
      <c r="M36" s="77">
        <f>'NOx from EPA HDD Certifications'!$C$6</f>
        <v>3.7683578779999998</v>
      </c>
      <c r="N36" s="77">
        <f>'NOx from EPA HDD Certifications'!$C$7</f>
        <v>4.5</v>
      </c>
      <c r="O36" s="26">
        <f t="shared" si="0"/>
        <v>10.841565615005999</v>
      </c>
      <c r="P36" s="21"/>
      <c r="Q36" s="21"/>
      <c r="R36" s="159">
        <v>2019</v>
      </c>
      <c r="S36" s="21" t="s">
        <v>24</v>
      </c>
      <c r="T36" s="21"/>
      <c r="U36" s="21">
        <v>2015</v>
      </c>
      <c r="V36" s="21"/>
      <c r="W36" s="21"/>
      <c r="X36" s="78"/>
      <c r="Y36" s="79">
        <v>0.05</v>
      </c>
      <c r="Z36" s="79"/>
      <c r="AA36" s="27">
        <f t="shared" si="29"/>
        <v>0.14945</v>
      </c>
      <c r="AB36" s="18">
        <f t="shared" si="11"/>
        <v>78.63</v>
      </c>
      <c r="AC36" s="51">
        <f t="shared" si="1"/>
        <v>852.47230430792172</v>
      </c>
      <c r="AD36" s="54">
        <f t="shared" si="30"/>
        <v>11.751253499999999</v>
      </c>
      <c r="AE36" s="55">
        <f t="shared" si="31"/>
        <v>840.72105080792176</v>
      </c>
      <c r="AF36" s="52">
        <f t="shared" si="4"/>
        <v>0.16914431336468227</v>
      </c>
      <c r="AG36" s="50">
        <f t="shared" si="5"/>
        <v>2.3316390390483075E-3</v>
      </c>
      <c r="AH36" s="53">
        <f t="shared" si="6"/>
        <v>0.16681267432563396</v>
      </c>
      <c r="AI36" s="75"/>
      <c r="AJ36" s="4" t="s">
        <v>8</v>
      </c>
      <c r="AK36" s="4">
        <v>0</v>
      </c>
      <c r="AL36" s="4">
        <v>0</v>
      </c>
      <c r="AM36" s="4" t="s">
        <v>6</v>
      </c>
      <c r="AN36" s="4" t="s">
        <v>1</v>
      </c>
      <c r="AO36" s="4" t="s">
        <v>10</v>
      </c>
      <c r="AU36" s="70"/>
      <c r="AW36" s="4" t="s">
        <v>18</v>
      </c>
    </row>
    <row r="37" spans="1:49" s="4" customFormat="1" x14ac:dyDescent="0.3">
      <c r="A37" s="39" t="s">
        <v>60</v>
      </c>
      <c r="B37" s="18" t="s">
        <v>74</v>
      </c>
      <c r="C37" s="18">
        <f t="shared" si="28"/>
        <v>27</v>
      </c>
      <c r="D37" s="15" t="str">
        <f>'Fulton-DERA Direct'!E31</f>
        <v>1HVBBABN4YH276111</v>
      </c>
      <c r="E37" s="15">
        <f>'Fulton-DERA Direct'!I31</f>
        <v>2000</v>
      </c>
      <c r="F37" s="15" t="s">
        <v>24</v>
      </c>
      <c r="G37" s="15"/>
      <c r="H37" s="15"/>
      <c r="I37" s="15">
        <v>1994</v>
      </c>
      <c r="J37" s="15"/>
      <c r="K37" s="15"/>
      <c r="L37" s="76">
        <f>'NOx from EPA HDD Certifications'!$C$5</f>
        <v>3.2</v>
      </c>
      <c r="M37" s="77">
        <f>'NOx from EPA HDD Certifications'!$C$6</f>
        <v>3.7683578779999998</v>
      </c>
      <c r="N37" s="77">
        <f>'NOx from EPA HDD Certifications'!$C$7</f>
        <v>4.5</v>
      </c>
      <c r="O37" s="26">
        <f t="shared" si="0"/>
        <v>10.841565615005999</v>
      </c>
      <c r="P37" s="21"/>
      <c r="Q37" s="21"/>
      <c r="R37" s="159">
        <v>2019</v>
      </c>
      <c r="S37" s="21" t="s">
        <v>24</v>
      </c>
      <c r="T37" s="21"/>
      <c r="U37" s="21">
        <v>2015</v>
      </c>
      <c r="V37" s="21"/>
      <c r="W37" s="21"/>
      <c r="X37" s="78"/>
      <c r="Y37" s="79">
        <v>0.05</v>
      </c>
      <c r="Z37" s="79"/>
      <c r="AA37" s="27">
        <f t="shared" si="29"/>
        <v>0.14945</v>
      </c>
      <c r="AB37" s="18">
        <f t="shared" si="11"/>
        <v>78.63</v>
      </c>
      <c r="AC37" s="51">
        <f t="shared" si="1"/>
        <v>852.47230430792172</v>
      </c>
      <c r="AD37" s="54">
        <f t="shared" si="30"/>
        <v>11.751253499999999</v>
      </c>
      <c r="AE37" s="55">
        <f t="shared" si="31"/>
        <v>840.72105080792176</v>
      </c>
      <c r="AF37" s="52">
        <f t="shared" si="4"/>
        <v>0.16914431336468227</v>
      </c>
      <c r="AG37" s="50">
        <f t="shared" si="5"/>
        <v>2.3316390390483075E-3</v>
      </c>
      <c r="AH37" s="53">
        <f t="shared" si="6"/>
        <v>0.16681267432563396</v>
      </c>
      <c r="AI37" s="75"/>
      <c r="AJ37" s="4" t="s">
        <v>8</v>
      </c>
      <c r="AK37" s="4">
        <v>0</v>
      </c>
      <c r="AL37" s="4">
        <v>0</v>
      </c>
      <c r="AM37" s="4" t="s">
        <v>6</v>
      </c>
      <c r="AN37" s="4" t="s">
        <v>1</v>
      </c>
      <c r="AO37" s="4" t="s">
        <v>10</v>
      </c>
      <c r="AU37" s="70"/>
      <c r="AW37" s="4" t="s">
        <v>18</v>
      </c>
    </row>
    <row r="38" spans="1:49" s="4" customFormat="1" x14ac:dyDescent="0.3">
      <c r="A38" s="39" t="s">
        <v>60</v>
      </c>
      <c r="B38" s="18" t="s">
        <v>74</v>
      </c>
      <c r="C38" s="18">
        <f t="shared" si="28"/>
        <v>28</v>
      </c>
      <c r="D38" s="15" t="str">
        <f>'Fulton-DERA Direct'!E32</f>
        <v>1HYBBABN8YH276113</v>
      </c>
      <c r="E38" s="15">
        <f>'Fulton-DERA Direct'!I32</f>
        <v>2000</v>
      </c>
      <c r="F38" s="15" t="s">
        <v>24</v>
      </c>
      <c r="G38" s="15"/>
      <c r="H38" s="15"/>
      <c r="I38" s="15">
        <v>1994</v>
      </c>
      <c r="J38" s="15"/>
      <c r="K38" s="15"/>
      <c r="L38" s="76">
        <f>'NOx from EPA HDD Certifications'!$C$5</f>
        <v>3.2</v>
      </c>
      <c r="M38" s="77">
        <f>'NOx from EPA HDD Certifications'!$C$6</f>
        <v>3.7683578779999998</v>
      </c>
      <c r="N38" s="77">
        <f>'NOx from EPA HDD Certifications'!$C$7</f>
        <v>4.5</v>
      </c>
      <c r="O38" s="26">
        <f t="shared" si="0"/>
        <v>10.841565615005999</v>
      </c>
      <c r="P38" s="21"/>
      <c r="Q38" s="21"/>
      <c r="R38" s="159">
        <v>2019</v>
      </c>
      <c r="S38" s="21" t="s">
        <v>24</v>
      </c>
      <c r="T38" s="21"/>
      <c r="U38" s="21">
        <v>2015</v>
      </c>
      <c r="V38" s="21"/>
      <c r="W38" s="21"/>
      <c r="X38" s="78"/>
      <c r="Y38" s="79">
        <v>0.05</v>
      </c>
      <c r="Z38" s="79"/>
      <c r="AA38" s="27">
        <f t="shared" si="29"/>
        <v>0.14945</v>
      </c>
      <c r="AB38" s="18">
        <f t="shared" si="11"/>
        <v>78.63</v>
      </c>
      <c r="AC38" s="51">
        <f t="shared" si="1"/>
        <v>852.47230430792172</v>
      </c>
      <c r="AD38" s="54">
        <f t="shared" si="30"/>
        <v>11.751253499999999</v>
      </c>
      <c r="AE38" s="55">
        <f t="shared" si="31"/>
        <v>840.72105080792176</v>
      </c>
      <c r="AF38" s="52">
        <f t="shared" si="4"/>
        <v>0.16914431336468227</v>
      </c>
      <c r="AG38" s="50">
        <f t="shared" si="5"/>
        <v>2.3316390390483075E-3</v>
      </c>
      <c r="AH38" s="53">
        <f t="shared" si="6"/>
        <v>0.16681267432563396</v>
      </c>
      <c r="AI38" s="75"/>
      <c r="AJ38" s="4" t="s">
        <v>8</v>
      </c>
      <c r="AK38" s="4">
        <v>0</v>
      </c>
      <c r="AL38" s="4">
        <v>0</v>
      </c>
      <c r="AM38" s="4" t="s">
        <v>6</v>
      </c>
      <c r="AN38" s="4" t="s">
        <v>1</v>
      </c>
      <c r="AO38" s="4" t="s">
        <v>10</v>
      </c>
      <c r="AU38" s="70"/>
      <c r="AW38" s="4" t="s">
        <v>18</v>
      </c>
    </row>
    <row r="39" spans="1:49" s="4" customFormat="1" x14ac:dyDescent="0.3">
      <c r="A39" s="39" t="s">
        <v>60</v>
      </c>
      <c r="B39" s="18" t="s">
        <v>74</v>
      </c>
      <c r="C39" s="18">
        <f t="shared" si="28"/>
        <v>29</v>
      </c>
      <c r="D39" s="15" t="str">
        <f>'Fulton-DERA Direct'!E33</f>
        <v>1HVBGAAR7YA925270</v>
      </c>
      <c r="E39" s="15">
        <f>'Fulton-DERA Direct'!I33</f>
        <v>2000</v>
      </c>
      <c r="F39" s="15" t="s">
        <v>24</v>
      </c>
      <c r="G39" s="15"/>
      <c r="H39" s="15"/>
      <c r="I39" s="15">
        <v>1994</v>
      </c>
      <c r="J39" s="15"/>
      <c r="K39" s="15"/>
      <c r="L39" s="76">
        <f>'NOx from EPA HDD Certifications'!$C$5</f>
        <v>3.2</v>
      </c>
      <c r="M39" s="77">
        <f>'NOx from EPA HDD Certifications'!$C$6</f>
        <v>3.7683578779999998</v>
      </c>
      <c r="N39" s="77">
        <f>'NOx from EPA HDD Certifications'!$C$7</f>
        <v>4.5</v>
      </c>
      <c r="O39" s="26">
        <f t="shared" si="0"/>
        <v>10.841565615005999</v>
      </c>
      <c r="P39" s="21"/>
      <c r="Q39" s="21"/>
      <c r="R39" s="159">
        <v>2019</v>
      </c>
      <c r="S39" s="21" t="s">
        <v>24</v>
      </c>
      <c r="T39" s="21"/>
      <c r="U39" s="21">
        <v>2015</v>
      </c>
      <c r="V39" s="21"/>
      <c r="W39" s="21"/>
      <c r="X39" s="78"/>
      <c r="Y39" s="79">
        <v>0.05</v>
      </c>
      <c r="Z39" s="79"/>
      <c r="AA39" s="27">
        <f t="shared" si="29"/>
        <v>0.14945</v>
      </c>
      <c r="AB39" s="18">
        <f t="shared" si="11"/>
        <v>78.63</v>
      </c>
      <c r="AC39" s="51">
        <f t="shared" si="1"/>
        <v>852.47230430792172</v>
      </c>
      <c r="AD39" s="54">
        <f t="shared" si="30"/>
        <v>11.751253499999999</v>
      </c>
      <c r="AE39" s="55">
        <f t="shared" si="31"/>
        <v>840.72105080792176</v>
      </c>
      <c r="AF39" s="52">
        <f t="shared" si="4"/>
        <v>0.16914431336468227</v>
      </c>
      <c r="AG39" s="50">
        <f t="shared" si="5"/>
        <v>2.3316390390483075E-3</v>
      </c>
      <c r="AH39" s="53">
        <f t="shared" si="6"/>
        <v>0.16681267432563396</v>
      </c>
      <c r="AI39" s="75"/>
      <c r="AJ39" s="4" t="s">
        <v>8</v>
      </c>
      <c r="AK39" s="4">
        <v>0</v>
      </c>
      <c r="AL39" s="4">
        <v>0</v>
      </c>
      <c r="AM39" s="4" t="s">
        <v>6</v>
      </c>
      <c r="AN39" s="4" t="s">
        <v>1</v>
      </c>
      <c r="AO39" s="4" t="s">
        <v>10</v>
      </c>
      <c r="AU39" s="70"/>
      <c r="AW39" s="4" t="s">
        <v>18</v>
      </c>
    </row>
    <row r="40" spans="1:49" s="4" customFormat="1" x14ac:dyDescent="0.3">
      <c r="A40" s="39" t="s">
        <v>60</v>
      </c>
      <c r="B40" s="18" t="s">
        <v>74</v>
      </c>
      <c r="C40" s="18">
        <f t="shared" si="28"/>
        <v>30</v>
      </c>
      <c r="D40" s="15" t="str">
        <f>'Fulton-DERA Direct'!E34</f>
        <v>1HVBBABN61H367774</v>
      </c>
      <c r="E40" s="15">
        <f>'Fulton-DERA Direct'!I34</f>
        <v>2001</v>
      </c>
      <c r="F40" s="15" t="s">
        <v>24</v>
      </c>
      <c r="G40" s="15"/>
      <c r="H40" s="15"/>
      <c r="I40" s="15">
        <v>1994</v>
      </c>
      <c r="J40" s="15"/>
      <c r="K40" s="15"/>
      <c r="L40" s="76">
        <f>'NOx from EPA HDD Certifications'!$D$5</f>
        <v>3.2</v>
      </c>
      <c r="M40" s="77">
        <f>'NOx from EPA HDD Certifications'!$D$6</f>
        <v>3.7146835360576933</v>
      </c>
      <c r="N40" s="77">
        <f>'NOx from EPA HDD Certifications'!$D$7</f>
        <v>4.0635000000000003</v>
      </c>
      <c r="O40" s="26">
        <f t="shared" si="0"/>
        <v>10.687144533237984</v>
      </c>
      <c r="P40" s="21"/>
      <c r="Q40" s="21"/>
      <c r="R40" s="159">
        <v>2019</v>
      </c>
      <c r="S40" s="21" t="s">
        <v>24</v>
      </c>
      <c r="T40" s="21"/>
      <c r="U40" s="21">
        <v>2015</v>
      </c>
      <c r="V40" s="21"/>
      <c r="W40" s="21"/>
      <c r="X40" s="78"/>
      <c r="Y40" s="79">
        <v>0.05</v>
      </c>
      <c r="Z40" s="79"/>
      <c r="AA40" s="27">
        <f t="shared" ref="AA40:AA59" si="32">Y40*$AB$6</f>
        <v>0.14945</v>
      </c>
      <c r="AB40" s="18">
        <f t="shared" si="11"/>
        <v>78.63</v>
      </c>
      <c r="AC40" s="51">
        <f t="shared" ref="AC40:AC59" si="33">AB40*O40</f>
        <v>840.33017464850263</v>
      </c>
      <c r="AD40" s="54">
        <f t="shared" ref="AD40:AD59" si="34">AB40*AA40</f>
        <v>11.751253499999999</v>
      </c>
      <c r="AE40" s="55">
        <f t="shared" ref="AE40:AE59" si="35">AC40-AD40</f>
        <v>828.57892114850267</v>
      </c>
      <c r="AF40" s="52">
        <f t="shared" si="4"/>
        <v>0.16673511816426487</v>
      </c>
      <c r="AG40" s="50">
        <f t="shared" si="5"/>
        <v>2.3316390390483075E-3</v>
      </c>
      <c r="AH40" s="53">
        <f t="shared" si="6"/>
        <v>0.16440347912521661</v>
      </c>
      <c r="AI40" s="75"/>
      <c r="AJ40" s="4" t="s">
        <v>8</v>
      </c>
      <c r="AK40" s="4">
        <v>0</v>
      </c>
      <c r="AL40" s="4">
        <v>0</v>
      </c>
      <c r="AM40" s="4" t="s">
        <v>6</v>
      </c>
      <c r="AN40" s="4" t="s">
        <v>1</v>
      </c>
      <c r="AO40" s="4" t="s">
        <v>10</v>
      </c>
      <c r="AU40" s="70"/>
      <c r="AW40" s="4" t="s">
        <v>18</v>
      </c>
    </row>
    <row r="41" spans="1:49" x14ac:dyDescent="0.3">
      <c r="A41" s="39" t="s">
        <v>60</v>
      </c>
      <c r="B41" s="18" t="s">
        <v>74</v>
      </c>
      <c r="C41" s="18">
        <f t="shared" si="28"/>
        <v>31</v>
      </c>
      <c r="D41" s="15" t="str">
        <f>'Fulton-DERA Direct'!E35</f>
        <v>1HVBBABN81H367775</v>
      </c>
      <c r="E41" s="15">
        <f>'Fulton-DERA Direct'!I35</f>
        <v>2001</v>
      </c>
      <c r="F41" s="15" t="s">
        <v>24</v>
      </c>
      <c r="G41" s="15"/>
      <c r="H41" s="15"/>
      <c r="I41" s="15">
        <v>1994</v>
      </c>
      <c r="J41" s="15"/>
      <c r="K41" s="15"/>
      <c r="L41" s="76">
        <f>'NOx from EPA HDD Certifications'!$D$5</f>
        <v>3.2</v>
      </c>
      <c r="M41" s="77">
        <f>'NOx from EPA HDD Certifications'!$D$6</f>
        <v>3.7146835360576933</v>
      </c>
      <c r="N41" s="77">
        <f>'NOx from EPA HDD Certifications'!$D$7</f>
        <v>4.0635000000000003</v>
      </c>
      <c r="O41" s="26">
        <f t="shared" si="0"/>
        <v>10.687144533237984</v>
      </c>
      <c r="P41" s="21"/>
      <c r="Q41" s="21"/>
      <c r="R41" s="159">
        <v>2019</v>
      </c>
      <c r="S41" s="21" t="s">
        <v>24</v>
      </c>
      <c r="T41" s="21"/>
      <c r="U41" s="21">
        <v>2015</v>
      </c>
      <c r="V41" s="21"/>
      <c r="W41" s="21"/>
      <c r="X41" s="78"/>
      <c r="Y41" s="79">
        <v>0.05</v>
      </c>
      <c r="Z41" s="79"/>
      <c r="AA41" s="27">
        <f t="shared" si="32"/>
        <v>0.14945</v>
      </c>
      <c r="AB41" s="18">
        <f t="shared" si="11"/>
        <v>78.63</v>
      </c>
      <c r="AC41" s="51">
        <f t="shared" si="33"/>
        <v>840.33017464850263</v>
      </c>
      <c r="AD41" s="54">
        <f t="shared" si="34"/>
        <v>11.751253499999999</v>
      </c>
      <c r="AE41" s="55">
        <f t="shared" si="35"/>
        <v>828.57892114850267</v>
      </c>
      <c r="AF41" s="52">
        <f t="shared" si="4"/>
        <v>0.16673511816426487</v>
      </c>
      <c r="AG41" s="50">
        <f t="shared" si="5"/>
        <v>2.3316390390483075E-3</v>
      </c>
      <c r="AH41" s="53">
        <f t="shared" si="6"/>
        <v>0.16440347912521661</v>
      </c>
      <c r="AI41" s="75"/>
    </row>
    <row r="42" spans="1:49" x14ac:dyDescent="0.3">
      <c r="A42" s="39" t="s">
        <v>60</v>
      </c>
      <c r="B42" s="18" t="s">
        <v>74</v>
      </c>
      <c r="C42" s="18">
        <f t="shared" si="28"/>
        <v>32</v>
      </c>
      <c r="D42" s="15" t="str">
        <f>'Fulton-DERA Direct'!E36</f>
        <v>1HVBBABNX1H367776</v>
      </c>
      <c r="E42" s="15">
        <f>'Fulton-DERA Direct'!I36</f>
        <v>2001</v>
      </c>
      <c r="F42" s="15" t="s">
        <v>24</v>
      </c>
      <c r="G42" s="15"/>
      <c r="H42" s="15"/>
      <c r="I42" s="15">
        <v>1994</v>
      </c>
      <c r="J42" s="15"/>
      <c r="K42" s="15"/>
      <c r="L42" s="76">
        <f>'NOx from EPA HDD Certifications'!$D$5</f>
        <v>3.2</v>
      </c>
      <c r="M42" s="77">
        <f>'NOx from EPA HDD Certifications'!$D$6</f>
        <v>3.7146835360576933</v>
      </c>
      <c r="N42" s="77">
        <f>'NOx from EPA HDD Certifications'!$D$7</f>
        <v>4.0635000000000003</v>
      </c>
      <c r="O42" s="26">
        <f t="shared" si="0"/>
        <v>10.687144533237984</v>
      </c>
      <c r="P42" s="21"/>
      <c r="Q42" s="21"/>
      <c r="R42" s="159">
        <v>2019</v>
      </c>
      <c r="S42" s="21" t="s">
        <v>24</v>
      </c>
      <c r="T42" s="21"/>
      <c r="U42" s="21">
        <v>2015</v>
      </c>
      <c r="V42" s="21"/>
      <c r="W42" s="21"/>
      <c r="X42" s="78"/>
      <c r="Y42" s="79">
        <v>0.05</v>
      </c>
      <c r="Z42" s="79"/>
      <c r="AA42" s="27">
        <f t="shared" si="32"/>
        <v>0.14945</v>
      </c>
      <c r="AB42" s="18">
        <f t="shared" si="11"/>
        <v>78.63</v>
      </c>
      <c r="AC42" s="51">
        <f t="shared" si="33"/>
        <v>840.33017464850263</v>
      </c>
      <c r="AD42" s="54">
        <f t="shared" si="34"/>
        <v>11.751253499999999</v>
      </c>
      <c r="AE42" s="55">
        <f t="shared" si="35"/>
        <v>828.57892114850267</v>
      </c>
      <c r="AF42" s="52">
        <f t="shared" si="4"/>
        <v>0.16673511816426487</v>
      </c>
      <c r="AG42" s="50">
        <f t="shared" si="5"/>
        <v>2.3316390390483075E-3</v>
      </c>
      <c r="AH42" s="53">
        <f t="shared" si="6"/>
        <v>0.16440347912521661</v>
      </c>
      <c r="AI42" s="75"/>
    </row>
    <row r="43" spans="1:49" x14ac:dyDescent="0.3">
      <c r="A43" s="39" t="s">
        <v>60</v>
      </c>
      <c r="B43" s="18" t="s">
        <v>74</v>
      </c>
      <c r="C43" s="18">
        <f t="shared" si="28"/>
        <v>33</v>
      </c>
      <c r="D43" s="15" t="str">
        <f>'Fulton-DERA Direct'!E37</f>
        <v>1HVBBABN31H367778</v>
      </c>
      <c r="E43" s="15">
        <f>'Fulton-DERA Direct'!I37</f>
        <v>2001</v>
      </c>
      <c r="F43" s="15" t="s">
        <v>24</v>
      </c>
      <c r="G43" s="15"/>
      <c r="H43" s="15"/>
      <c r="I43" s="15">
        <v>1994</v>
      </c>
      <c r="J43" s="15"/>
      <c r="K43" s="15"/>
      <c r="L43" s="76">
        <f>'NOx from EPA HDD Certifications'!$D$5</f>
        <v>3.2</v>
      </c>
      <c r="M43" s="77">
        <f>'NOx from EPA HDD Certifications'!$D$6</f>
        <v>3.7146835360576933</v>
      </c>
      <c r="N43" s="77">
        <f>'NOx from EPA HDD Certifications'!$D$7</f>
        <v>4.0635000000000003</v>
      </c>
      <c r="O43" s="26">
        <f t="shared" ref="O43:O74" si="36">M43*$AB$3</f>
        <v>10.687144533237984</v>
      </c>
      <c r="P43" s="21"/>
      <c r="Q43" s="21"/>
      <c r="R43" s="159">
        <v>2019</v>
      </c>
      <c r="S43" s="21" t="s">
        <v>24</v>
      </c>
      <c r="T43" s="21"/>
      <c r="U43" s="21">
        <v>2015</v>
      </c>
      <c r="V43" s="21"/>
      <c r="W43" s="21"/>
      <c r="X43" s="78"/>
      <c r="Y43" s="79">
        <v>0.05</v>
      </c>
      <c r="Z43" s="79"/>
      <c r="AA43" s="27">
        <f t="shared" si="32"/>
        <v>0.14945</v>
      </c>
      <c r="AB43" s="18">
        <f t="shared" si="11"/>
        <v>78.63</v>
      </c>
      <c r="AC43" s="51">
        <f t="shared" si="33"/>
        <v>840.33017464850263</v>
      </c>
      <c r="AD43" s="54">
        <f t="shared" si="34"/>
        <v>11.751253499999999</v>
      </c>
      <c r="AE43" s="55">
        <f t="shared" si="35"/>
        <v>828.57892114850267</v>
      </c>
      <c r="AF43" s="52">
        <f t="shared" ref="AF43:AF74" si="37">AC43*$AF$3/$AF$6</f>
        <v>0.16673511816426487</v>
      </c>
      <c r="AG43" s="50">
        <f t="shared" ref="AG43:AG74" si="38">AD43*$AF$3/$AF$6</f>
        <v>2.3316390390483075E-3</v>
      </c>
      <c r="AH43" s="53">
        <f t="shared" ref="AH43:AH74" si="39">AE43*$AF$3/$AF$6</f>
        <v>0.16440347912521661</v>
      </c>
      <c r="AI43" s="75"/>
    </row>
    <row r="44" spans="1:49" x14ac:dyDescent="0.3">
      <c r="A44" s="39" t="s">
        <v>60</v>
      </c>
      <c r="B44" s="18" t="s">
        <v>74</v>
      </c>
      <c r="C44" s="18">
        <f t="shared" si="28"/>
        <v>34</v>
      </c>
      <c r="D44" s="15" t="str">
        <f>'Fulton-DERA Direct'!E38</f>
        <v>1HVBBABN51H367779</v>
      </c>
      <c r="E44" s="15">
        <f>'Fulton-DERA Direct'!I38</f>
        <v>2001</v>
      </c>
      <c r="F44" s="15" t="s">
        <v>24</v>
      </c>
      <c r="G44" s="15"/>
      <c r="H44" s="15"/>
      <c r="I44" s="15">
        <v>1994</v>
      </c>
      <c r="J44" s="15"/>
      <c r="K44" s="15"/>
      <c r="L44" s="76">
        <f>'NOx from EPA HDD Certifications'!$D$5</f>
        <v>3.2</v>
      </c>
      <c r="M44" s="77">
        <f>'NOx from EPA HDD Certifications'!$D$6</f>
        <v>3.7146835360576933</v>
      </c>
      <c r="N44" s="77">
        <f>'NOx from EPA HDD Certifications'!$D$7</f>
        <v>4.0635000000000003</v>
      </c>
      <c r="O44" s="26">
        <f t="shared" si="36"/>
        <v>10.687144533237984</v>
      </c>
      <c r="P44" s="21"/>
      <c r="Q44" s="21"/>
      <c r="R44" s="159">
        <v>2019</v>
      </c>
      <c r="S44" s="21" t="s">
        <v>24</v>
      </c>
      <c r="T44" s="21"/>
      <c r="U44" s="21">
        <v>2015</v>
      </c>
      <c r="V44" s="21"/>
      <c r="W44" s="21"/>
      <c r="X44" s="78"/>
      <c r="Y44" s="79">
        <v>0.05</v>
      </c>
      <c r="Z44" s="79"/>
      <c r="AA44" s="27">
        <f t="shared" si="32"/>
        <v>0.14945</v>
      </c>
      <c r="AB44" s="18">
        <f t="shared" si="11"/>
        <v>78.63</v>
      </c>
      <c r="AC44" s="51">
        <f t="shared" si="33"/>
        <v>840.33017464850263</v>
      </c>
      <c r="AD44" s="54">
        <f t="shared" si="34"/>
        <v>11.751253499999999</v>
      </c>
      <c r="AE44" s="55">
        <f t="shared" si="35"/>
        <v>828.57892114850267</v>
      </c>
      <c r="AF44" s="52">
        <f t="shared" si="37"/>
        <v>0.16673511816426487</v>
      </c>
      <c r="AG44" s="50">
        <f t="shared" si="38"/>
        <v>2.3316390390483075E-3</v>
      </c>
      <c r="AH44" s="53">
        <f t="shared" si="39"/>
        <v>0.16440347912521661</v>
      </c>
      <c r="AI44" s="75"/>
    </row>
    <row r="45" spans="1:49" x14ac:dyDescent="0.3">
      <c r="A45" s="39" t="s">
        <v>60</v>
      </c>
      <c r="B45" s="18" t="s">
        <v>74</v>
      </c>
      <c r="C45" s="18">
        <f t="shared" si="28"/>
        <v>35</v>
      </c>
      <c r="D45" s="15" t="str">
        <f>'Fulton-DERA Direct'!E39</f>
        <v>1HVBBABN11H367780</v>
      </c>
      <c r="E45" s="15">
        <f>'Fulton-DERA Direct'!I39</f>
        <v>2001</v>
      </c>
      <c r="F45" s="15" t="s">
        <v>24</v>
      </c>
      <c r="G45" s="15"/>
      <c r="H45" s="15"/>
      <c r="I45" s="15">
        <v>1994</v>
      </c>
      <c r="J45" s="15"/>
      <c r="K45" s="15"/>
      <c r="L45" s="76">
        <f>'NOx from EPA HDD Certifications'!$D$5</f>
        <v>3.2</v>
      </c>
      <c r="M45" s="77">
        <f>'NOx from EPA HDD Certifications'!$D$6</f>
        <v>3.7146835360576933</v>
      </c>
      <c r="N45" s="77">
        <f>'NOx from EPA HDD Certifications'!$D$7</f>
        <v>4.0635000000000003</v>
      </c>
      <c r="O45" s="26">
        <f t="shared" si="36"/>
        <v>10.687144533237984</v>
      </c>
      <c r="P45" s="21"/>
      <c r="Q45" s="21"/>
      <c r="R45" s="159">
        <v>2019</v>
      </c>
      <c r="S45" s="21" t="s">
        <v>24</v>
      </c>
      <c r="T45" s="21"/>
      <c r="U45" s="21">
        <v>2015</v>
      </c>
      <c r="V45" s="21"/>
      <c r="W45" s="21"/>
      <c r="X45" s="78"/>
      <c r="Y45" s="79">
        <v>0.05</v>
      </c>
      <c r="Z45" s="79"/>
      <c r="AA45" s="27">
        <f t="shared" si="32"/>
        <v>0.14945</v>
      </c>
      <c r="AB45" s="18">
        <f t="shared" si="11"/>
        <v>78.63</v>
      </c>
      <c r="AC45" s="51">
        <f t="shared" si="33"/>
        <v>840.33017464850263</v>
      </c>
      <c r="AD45" s="54">
        <f t="shared" si="34"/>
        <v>11.751253499999999</v>
      </c>
      <c r="AE45" s="55">
        <f t="shared" si="35"/>
        <v>828.57892114850267</v>
      </c>
      <c r="AF45" s="52">
        <f t="shared" si="37"/>
        <v>0.16673511816426487</v>
      </c>
      <c r="AG45" s="50">
        <f t="shared" si="38"/>
        <v>2.3316390390483075E-3</v>
      </c>
      <c r="AH45" s="53">
        <f t="shared" si="39"/>
        <v>0.16440347912521661</v>
      </c>
      <c r="AI45" s="75"/>
    </row>
    <row r="46" spans="1:49" x14ac:dyDescent="0.3">
      <c r="A46" s="39" t="s">
        <v>60</v>
      </c>
      <c r="B46" s="18" t="s">
        <v>74</v>
      </c>
      <c r="C46" s="18">
        <f t="shared" si="28"/>
        <v>36</v>
      </c>
      <c r="D46" s="15" t="str">
        <f>'Fulton-DERA Direct'!E40</f>
        <v>1HVBBABN61H367781</v>
      </c>
      <c r="E46" s="15">
        <f>'Fulton-DERA Direct'!I40</f>
        <v>2001</v>
      </c>
      <c r="F46" s="15" t="s">
        <v>24</v>
      </c>
      <c r="G46" s="15"/>
      <c r="H46" s="15"/>
      <c r="I46" s="15">
        <v>1994</v>
      </c>
      <c r="J46" s="15"/>
      <c r="K46" s="15"/>
      <c r="L46" s="76">
        <f>'NOx from EPA HDD Certifications'!$D$5</f>
        <v>3.2</v>
      </c>
      <c r="M46" s="77">
        <f>'NOx from EPA HDD Certifications'!$D$6</f>
        <v>3.7146835360576933</v>
      </c>
      <c r="N46" s="77">
        <f>'NOx from EPA HDD Certifications'!$D$7</f>
        <v>4.0635000000000003</v>
      </c>
      <c r="O46" s="26">
        <f t="shared" si="36"/>
        <v>10.687144533237984</v>
      </c>
      <c r="P46" s="21"/>
      <c r="Q46" s="21"/>
      <c r="R46" s="159">
        <v>2019</v>
      </c>
      <c r="S46" s="21" t="s">
        <v>24</v>
      </c>
      <c r="T46" s="21"/>
      <c r="U46" s="21">
        <v>2015</v>
      </c>
      <c r="V46" s="21"/>
      <c r="W46" s="21"/>
      <c r="X46" s="78"/>
      <c r="Y46" s="79">
        <v>0.05</v>
      </c>
      <c r="Z46" s="79"/>
      <c r="AA46" s="27">
        <f t="shared" si="32"/>
        <v>0.14945</v>
      </c>
      <c r="AB46" s="18">
        <f t="shared" si="11"/>
        <v>78.63</v>
      </c>
      <c r="AC46" s="51">
        <f t="shared" si="33"/>
        <v>840.33017464850263</v>
      </c>
      <c r="AD46" s="54">
        <f t="shared" si="34"/>
        <v>11.751253499999999</v>
      </c>
      <c r="AE46" s="55">
        <f t="shared" si="35"/>
        <v>828.57892114850267</v>
      </c>
      <c r="AF46" s="52">
        <f t="shared" si="37"/>
        <v>0.16673511816426487</v>
      </c>
      <c r="AG46" s="50">
        <f t="shared" si="38"/>
        <v>2.3316390390483075E-3</v>
      </c>
      <c r="AH46" s="53">
        <f t="shared" si="39"/>
        <v>0.16440347912521661</v>
      </c>
      <c r="AI46" s="75"/>
    </row>
    <row r="47" spans="1:49" x14ac:dyDescent="0.3">
      <c r="A47" s="39" t="s">
        <v>60</v>
      </c>
      <c r="B47" s="18" t="s">
        <v>74</v>
      </c>
      <c r="C47" s="18">
        <f t="shared" si="28"/>
        <v>37</v>
      </c>
      <c r="D47" s="15" t="str">
        <f>'Fulton-DERA Direct'!E41</f>
        <v>1HVBBABN51H367782</v>
      </c>
      <c r="E47" s="15">
        <f>'Fulton-DERA Direct'!I41</f>
        <v>2001</v>
      </c>
      <c r="F47" s="15" t="s">
        <v>24</v>
      </c>
      <c r="G47" s="15"/>
      <c r="H47" s="15"/>
      <c r="I47" s="15">
        <v>1994</v>
      </c>
      <c r="J47" s="15"/>
      <c r="K47" s="15"/>
      <c r="L47" s="76">
        <f>'NOx from EPA HDD Certifications'!$D$5</f>
        <v>3.2</v>
      </c>
      <c r="M47" s="77">
        <f>'NOx from EPA HDD Certifications'!$D$6</f>
        <v>3.7146835360576933</v>
      </c>
      <c r="N47" s="77">
        <f>'NOx from EPA HDD Certifications'!$D$7</f>
        <v>4.0635000000000003</v>
      </c>
      <c r="O47" s="26">
        <f t="shared" si="36"/>
        <v>10.687144533237984</v>
      </c>
      <c r="P47" s="21"/>
      <c r="Q47" s="21"/>
      <c r="R47" s="159">
        <v>2019</v>
      </c>
      <c r="S47" s="21" t="s">
        <v>24</v>
      </c>
      <c r="T47" s="21"/>
      <c r="U47" s="21">
        <v>2015</v>
      </c>
      <c r="V47" s="21"/>
      <c r="W47" s="21"/>
      <c r="X47" s="78"/>
      <c r="Y47" s="79">
        <v>0.05</v>
      </c>
      <c r="Z47" s="79"/>
      <c r="AA47" s="27">
        <f t="shared" si="32"/>
        <v>0.14945</v>
      </c>
      <c r="AB47" s="18">
        <f t="shared" si="11"/>
        <v>78.63</v>
      </c>
      <c r="AC47" s="51">
        <f t="shared" si="33"/>
        <v>840.33017464850263</v>
      </c>
      <c r="AD47" s="54">
        <f t="shared" si="34"/>
        <v>11.751253499999999</v>
      </c>
      <c r="AE47" s="55">
        <f t="shared" si="35"/>
        <v>828.57892114850267</v>
      </c>
      <c r="AF47" s="52">
        <f t="shared" si="37"/>
        <v>0.16673511816426487</v>
      </c>
      <c r="AG47" s="50">
        <f t="shared" si="38"/>
        <v>2.3316390390483075E-3</v>
      </c>
      <c r="AH47" s="53">
        <f t="shared" si="39"/>
        <v>0.16440347912521661</v>
      </c>
      <c r="AI47" s="75"/>
    </row>
    <row r="48" spans="1:49" x14ac:dyDescent="0.3">
      <c r="A48" s="39" t="s">
        <v>60</v>
      </c>
      <c r="B48" s="18" t="s">
        <v>74</v>
      </c>
      <c r="C48" s="18">
        <f t="shared" si="28"/>
        <v>38</v>
      </c>
      <c r="D48" s="15" t="str">
        <f>'Fulton-DERA Direct'!E42</f>
        <v>1HVBBABN71H367783</v>
      </c>
      <c r="E48" s="15">
        <f>'Fulton-DERA Direct'!I42</f>
        <v>2001</v>
      </c>
      <c r="F48" s="15" t="s">
        <v>24</v>
      </c>
      <c r="G48" s="15"/>
      <c r="H48" s="15"/>
      <c r="I48" s="15">
        <v>1994</v>
      </c>
      <c r="J48" s="15"/>
      <c r="K48" s="15"/>
      <c r="L48" s="76">
        <f>'NOx from EPA HDD Certifications'!$D$5</f>
        <v>3.2</v>
      </c>
      <c r="M48" s="77">
        <f>'NOx from EPA HDD Certifications'!$D$6</f>
        <v>3.7146835360576933</v>
      </c>
      <c r="N48" s="77">
        <f>'NOx from EPA HDD Certifications'!$D$7</f>
        <v>4.0635000000000003</v>
      </c>
      <c r="O48" s="26">
        <f t="shared" si="36"/>
        <v>10.687144533237984</v>
      </c>
      <c r="P48" s="21"/>
      <c r="Q48" s="21"/>
      <c r="R48" s="159">
        <v>2019</v>
      </c>
      <c r="S48" s="21" t="s">
        <v>24</v>
      </c>
      <c r="T48" s="21"/>
      <c r="U48" s="21">
        <v>2015</v>
      </c>
      <c r="V48" s="21"/>
      <c r="W48" s="21"/>
      <c r="X48" s="78"/>
      <c r="Y48" s="79">
        <v>0.05</v>
      </c>
      <c r="Z48" s="79"/>
      <c r="AA48" s="27">
        <f t="shared" si="32"/>
        <v>0.14945</v>
      </c>
      <c r="AB48" s="18">
        <f t="shared" si="11"/>
        <v>78.63</v>
      </c>
      <c r="AC48" s="51">
        <f t="shared" si="33"/>
        <v>840.33017464850263</v>
      </c>
      <c r="AD48" s="54">
        <f t="shared" si="34"/>
        <v>11.751253499999999</v>
      </c>
      <c r="AE48" s="55">
        <f t="shared" si="35"/>
        <v>828.57892114850267</v>
      </c>
      <c r="AF48" s="52">
        <f t="shared" si="37"/>
        <v>0.16673511816426487</v>
      </c>
      <c r="AG48" s="50">
        <f t="shared" si="38"/>
        <v>2.3316390390483075E-3</v>
      </c>
      <c r="AH48" s="53">
        <f t="shared" si="39"/>
        <v>0.16440347912521661</v>
      </c>
      <c r="AI48" s="75"/>
    </row>
    <row r="49" spans="1:35" x14ac:dyDescent="0.3">
      <c r="A49" s="39" t="s">
        <v>60</v>
      </c>
      <c r="B49" s="18" t="s">
        <v>74</v>
      </c>
      <c r="C49" s="18">
        <f t="shared" si="28"/>
        <v>39</v>
      </c>
      <c r="D49" s="15" t="str">
        <f>'Fulton-DERA Direct'!E43</f>
        <v>1HVBBABN91H367784</v>
      </c>
      <c r="E49" s="15">
        <f>'Fulton-DERA Direct'!I43</f>
        <v>2001</v>
      </c>
      <c r="F49" s="15" t="s">
        <v>24</v>
      </c>
      <c r="G49" s="15"/>
      <c r="H49" s="15"/>
      <c r="I49" s="15">
        <v>1994</v>
      </c>
      <c r="J49" s="15"/>
      <c r="K49" s="15"/>
      <c r="L49" s="76">
        <f>'NOx from EPA HDD Certifications'!$D$5</f>
        <v>3.2</v>
      </c>
      <c r="M49" s="77">
        <f>'NOx from EPA HDD Certifications'!$D$6</f>
        <v>3.7146835360576933</v>
      </c>
      <c r="N49" s="77">
        <f>'NOx from EPA HDD Certifications'!$D$7</f>
        <v>4.0635000000000003</v>
      </c>
      <c r="O49" s="26">
        <f t="shared" si="36"/>
        <v>10.687144533237984</v>
      </c>
      <c r="P49" s="21"/>
      <c r="Q49" s="21"/>
      <c r="R49" s="159">
        <v>2019</v>
      </c>
      <c r="S49" s="21" t="s">
        <v>24</v>
      </c>
      <c r="T49" s="21"/>
      <c r="U49" s="21">
        <v>2015</v>
      </c>
      <c r="V49" s="21"/>
      <c r="W49" s="21"/>
      <c r="X49" s="78"/>
      <c r="Y49" s="79">
        <v>0.05</v>
      </c>
      <c r="Z49" s="79"/>
      <c r="AA49" s="27">
        <f t="shared" si="32"/>
        <v>0.14945</v>
      </c>
      <c r="AB49" s="18">
        <f t="shared" si="11"/>
        <v>78.63</v>
      </c>
      <c r="AC49" s="51">
        <f t="shared" si="33"/>
        <v>840.33017464850263</v>
      </c>
      <c r="AD49" s="54">
        <f t="shared" si="34"/>
        <v>11.751253499999999</v>
      </c>
      <c r="AE49" s="55">
        <f t="shared" si="35"/>
        <v>828.57892114850267</v>
      </c>
      <c r="AF49" s="52">
        <f t="shared" si="37"/>
        <v>0.16673511816426487</v>
      </c>
      <c r="AG49" s="50">
        <f t="shared" si="38"/>
        <v>2.3316390390483075E-3</v>
      </c>
      <c r="AH49" s="53">
        <f t="shared" si="39"/>
        <v>0.16440347912521661</v>
      </c>
      <c r="AI49" s="75"/>
    </row>
    <row r="50" spans="1:35" x14ac:dyDescent="0.3">
      <c r="A50" s="39" t="s">
        <v>60</v>
      </c>
      <c r="B50" s="18" t="s">
        <v>74</v>
      </c>
      <c r="C50" s="18">
        <f t="shared" si="28"/>
        <v>40</v>
      </c>
      <c r="D50" s="15" t="str">
        <f>'Fulton-DERA Direct'!E44</f>
        <v>1HVBBABN01H367785</v>
      </c>
      <c r="E50" s="15">
        <f>'Fulton-DERA Direct'!I44</f>
        <v>2001</v>
      </c>
      <c r="F50" s="15" t="s">
        <v>24</v>
      </c>
      <c r="G50" s="15"/>
      <c r="H50" s="15"/>
      <c r="I50" s="15">
        <v>1994</v>
      </c>
      <c r="J50" s="15"/>
      <c r="K50" s="15"/>
      <c r="L50" s="76">
        <f>'NOx from EPA HDD Certifications'!$D$5</f>
        <v>3.2</v>
      </c>
      <c r="M50" s="77">
        <f>'NOx from EPA HDD Certifications'!$D$6</f>
        <v>3.7146835360576933</v>
      </c>
      <c r="N50" s="77">
        <f>'NOx from EPA HDD Certifications'!$D$7</f>
        <v>4.0635000000000003</v>
      </c>
      <c r="O50" s="26">
        <f t="shared" si="36"/>
        <v>10.687144533237984</v>
      </c>
      <c r="P50" s="21"/>
      <c r="Q50" s="21"/>
      <c r="R50" s="159">
        <v>2019</v>
      </c>
      <c r="S50" s="21" t="s">
        <v>24</v>
      </c>
      <c r="T50" s="21"/>
      <c r="U50" s="21">
        <v>2015</v>
      </c>
      <c r="V50" s="21"/>
      <c r="W50" s="21"/>
      <c r="X50" s="78"/>
      <c r="Y50" s="79">
        <v>0.05</v>
      </c>
      <c r="Z50" s="79"/>
      <c r="AA50" s="27">
        <f t="shared" si="32"/>
        <v>0.14945</v>
      </c>
      <c r="AB50" s="18">
        <f t="shared" si="11"/>
        <v>78.63</v>
      </c>
      <c r="AC50" s="51">
        <f t="shared" si="33"/>
        <v>840.33017464850263</v>
      </c>
      <c r="AD50" s="54">
        <f t="shared" si="34"/>
        <v>11.751253499999999</v>
      </c>
      <c r="AE50" s="55">
        <f t="shared" si="35"/>
        <v>828.57892114850267</v>
      </c>
      <c r="AF50" s="52">
        <f t="shared" si="37"/>
        <v>0.16673511816426487</v>
      </c>
      <c r="AG50" s="50">
        <f t="shared" si="38"/>
        <v>2.3316390390483075E-3</v>
      </c>
      <c r="AH50" s="53">
        <f t="shared" si="39"/>
        <v>0.16440347912521661</v>
      </c>
      <c r="AI50" s="75"/>
    </row>
    <row r="51" spans="1:35" x14ac:dyDescent="0.3">
      <c r="A51" s="39" t="s">
        <v>60</v>
      </c>
      <c r="B51" s="18" t="s">
        <v>74</v>
      </c>
      <c r="C51" s="18">
        <f t="shared" si="28"/>
        <v>41</v>
      </c>
      <c r="D51" s="15" t="str">
        <f>'Fulton-DERA Direct'!E45</f>
        <v>1HVBBABN21H367786</v>
      </c>
      <c r="E51" s="15">
        <f>'Fulton-DERA Direct'!I45</f>
        <v>2001</v>
      </c>
      <c r="F51" s="15" t="s">
        <v>24</v>
      </c>
      <c r="G51" s="15"/>
      <c r="H51" s="15"/>
      <c r="I51" s="15">
        <v>1994</v>
      </c>
      <c r="J51" s="15"/>
      <c r="K51" s="15"/>
      <c r="L51" s="76">
        <f>'NOx from EPA HDD Certifications'!$D$5</f>
        <v>3.2</v>
      </c>
      <c r="M51" s="77">
        <f>'NOx from EPA HDD Certifications'!$D$6</f>
        <v>3.7146835360576933</v>
      </c>
      <c r="N51" s="77">
        <f>'NOx from EPA HDD Certifications'!$D$7</f>
        <v>4.0635000000000003</v>
      </c>
      <c r="O51" s="26">
        <f t="shared" si="36"/>
        <v>10.687144533237984</v>
      </c>
      <c r="P51" s="21"/>
      <c r="Q51" s="21"/>
      <c r="R51" s="159">
        <v>2019</v>
      </c>
      <c r="S51" s="21" t="s">
        <v>24</v>
      </c>
      <c r="T51" s="21"/>
      <c r="U51" s="21">
        <v>2015</v>
      </c>
      <c r="V51" s="21"/>
      <c r="W51" s="21"/>
      <c r="X51" s="78"/>
      <c r="Y51" s="79">
        <v>0.05</v>
      </c>
      <c r="Z51" s="79"/>
      <c r="AA51" s="27">
        <f t="shared" si="32"/>
        <v>0.14945</v>
      </c>
      <c r="AB51" s="18">
        <f t="shared" si="11"/>
        <v>78.63</v>
      </c>
      <c r="AC51" s="51">
        <f t="shared" si="33"/>
        <v>840.33017464850263</v>
      </c>
      <c r="AD51" s="54">
        <f t="shared" si="34"/>
        <v>11.751253499999999</v>
      </c>
      <c r="AE51" s="55">
        <f t="shared" si="35"/>
        <v>828.57892114850267</v>
      </c>
      <c r="AF51" s="52">
        <f t="shared" si="37"/>
        <v>0.16673511816426487</v>
      </c>
      <c r="AG51" s="50">
        <f t="shared" si="38"/>
        <v>2.3316390390483075E-3</v>
      </c>
      <c r="AH51" s="53">
        <f t="shared" si="39"/>
        <v>0.16440347912521661</v>
      </c>
      <c r="AI51" s="75"/>
    </row>
    <row r="52" spans="1:35" x14ac:dyDescent="0.3">
      <c r="A52" s="39" t="s">
        <v>60</v>
      </c>
      <c r="B52" s="18" t="s">
        <v>74</v>
      </c>
      <c r="C52" s="18">
        <f t="shared" si="28"/>
        <v>42</v>
      </c>
      <c r="D52" s="15" t="str">
        <f>'Fulton-DERA Direct'!E46</f>
        <v>1HVBBABN41H367787</v>
      </c>
      <c r="E52" s="15">
        <f>'Fulton-DERA Direct'!I46</f>
        <v>2001</v>
      </c>
      <c r="F52" s="15" t="s">
        <v>24</v>
      </c>
      <c r="G52" s="15"/>
      <c r="H52" s="15"/>
      <c r="I52" s="15">
        <v>1994</v>
      </c>
      <c r="J52" s="15"/>
      <c r="K52" s="15"/>
      <c r="L52" s="76">
        <f>'NOx from EPA HDD Certifications'!$D$5</f>
        <v>3.2</v>
      </c>
      <c r="M52" s="77">
        <f>'NOx from EPA HDD Certifications'!$D$6</f>
        <v>3.7146835360576933</v>
      </c>
      <c r="N52" s="77">
        <f>'NOx from EPA HDD Certifications'!$D$7</f>
        <v>4.0635000000000003</v>
      </c>
      <c r="O52" s="26">
        <f t="shared" si="36"/>
        <v>10.687144533237984</v>
      </c>
      <c r="P52" s="21"/>
      <c r="Q52" s="21"/>
      <c r="R52" s="159">
        <v>2019</v>
      </c>
      <c r="S52" s="21" t="s">
        <v>24</v>
      </c>
      <c r="T52" s="21"/>
      <c r="U52" s="21">
        <v>2015</v>
      </c>
      <c r="V52" s="21"/>
      <c r="W52" s="21"/>
      <c r="X52" s="78"/>
      <c r="Y52" s="79">
        <v>0.05</v>
      </c>
      <c r="Z52" s="79"/>
      <c r="AA52" s="27">
        <f t="shared" si="32"/>
        <v>0.14945</v>
      </c>
      <c r="AB52" s="18">
        <f t="shared" si="11"/>
        <v>78.63</v>
      </c>
      <c r="AC52" s="51">
        <f t="shared" si="33"/>
        <v>840.33017464850263</v>
      </c>
      <c r="AD52" s="54">
        <f t="shared" si="34"/>
        <v>11.751253499999999</v>
      </c>
      <c r="AE52" s="55">
        <f t="shared" si="35"/>
        <v>828.57892114850267</v>
      </c>
      <c r="AF52" s="52">
        <f t="shared" si="37"/>
        <v>0.16673511816426487</v>
      </c>
      <c r="AG52" s="50">
        <f t="shared" si="38"/>
        <v>2.3316390390483075E-3</v>
      </c>
      <c r="AH52" s="53">
        <f t="shared" si="39"/>
        <v>0.16440347912521661</v>
      </c>
      <c r="AI52" s="75"/>
    </row>
    <row r="53" spans="1:35" x14ac:dyDescent="0.3">
      <c r="A53" s="39" t="s">
        <v>60</v>
      </c>
      <c r="B53" s="18" t="s">
        <v>74</v>
      </c>
      <c r="C53" s="18">
        <f t="shared" si="28"/>
        <v>43</v>
      </c>
      <c r="D53" s="15" t="str">
        <f>'Fulton-DERA Direct'!E47</f>
        <v>1HVBBABN61H367788</v>
      </c>
      <c r="E53" s="15">
        <f>'Fulton-DERA Direct'!I47</f>
        <v>2001</v>
      </c>
      <c r="F53" s="15" t="s">
        <v>24</v>
      </c>
      <c r="G53" s="15"/>
      <c r="H53" s="15"/>
      <c r="I53" s="15">
        <v>1994</v>
      </c>
      <c r="J53" s="15"/>
      <c r="K53" s="15"/>
      <c r="L53" s="76">
        <f>'NOx from EPA HDD Certifications'!$D$5</f>
        <v>3.2</v>
      </c>
      <c r="M53" s="77">
        <f>'NOx from EPA HDD Certifications'!$D$6</f>
        <v>3.7146835360576933</v>
      </c>
      <c r="N53" s="77">
        <f>'NOx from EPA HDD Certifications'!$D$7</f>
        <v>4.0635000000000003</v>
      </c>
      <c r="O53" s="26">
        <f t="shared" si="36"/>
        <v>10.687144533237984</v>
      </c>
      <c r="P53" s="21"/>
      <c r="Q53" s="21"/>
      <c r="R53" s="159">
        <v>2019</v>
      </c>
      <c r="S53" s="21" t="s">
        <v>24</v>
      </c>
      <c r="T53" s="21"/>
      <c r="U53" s="21">
        <v>2015</v>
      </c>
      <c r="V53" s="21"/>
      <c r="W53" s="21"/>
      <c r="X53" s="78"/>
      <c r="Y53" s="79">
        <v>0.05</v>
      </c>
      <c r="Z53" s="79"/>
      <c r="AA53" s="27">
        <f t="shared" si="32"/>
        <v>0.14945</v>
      </c>
      <c r="AB53" s="18">
        <f t="shared" si="11"/>
        <v>78.63</v>
      </c>
      <c r="AC53" s="51">
        <f t="shared" si="33"/>
        <v>840.33017464850263</v>
      </c>
      <c r="AD53" s="54">
        <f t="shared" si="34"/>
        <v>11.751253499999999</v>
      </c>
      <c r="AE53" s="55">
        <f t="shared" si="35"/>
        <v>828.57892114850267</v>
      </c>
      <c r="AF53" s="52">
        <f t="shared" si="37"/>
        <v>0.16673511816426487</v>
      </c>
      <c r="AG53" s="50">
        <f t="shared" si="38"/>
        <v>2.3316390390483075E-3</v>
      </c>
      <c r="AH53" s="53">
        <f t="shared" si="39"/>
        <v>0.16440347912521661</v>
      </c>
      <c r="AI53" s="75"/>
    </row>
    <row r="54" spans="1:35" x14ac:dyDescent="0.3">
      <c r="A54" s="39" t="s">
        <v>60</v>
      </c>
      <c r="B54" s="18" t="s">
        <v>74</v>
      </c>
      <c r="C54" s="18">
        <f t="shared" si="28"/>
        <v>44</v>
      </c>
      <c r="D54" s="15" t="str">
        <f>'Fulton-DERA Direct'!E48</f>
        <v>1HVBBABN81H367789</v>
      </c>
      <c r="E54" s="15">
        <f>'Fulton-DERA Direct'!I48</f>
        <v>2001</v>
      </c>
      <c r="F54" s="15" t="s">
        <v>24</v>
      </c>
      <c r="G54" s="15"/>
      <c r="H54" s="15"/>
      <c r="I54" s="15">
        <v>1994</v>
      </c>
      <c r="J54" s="15"/>
      <c r="K54" s="15"/>
      <c r="L54" s="76">
        <f>'NOx from EPA HDD Certifications'!$D$5</f>
        <v>3.2</v>
      </c>
      <c r="M54" s="77">
        <f>'NOx from EPA HDD Certifications'!$D$6</f>
        <v>3.7146835360576933</v>
      </c>
      <c r="N54" s="77">
        <f>'NOx from EPA HDD Certifications'!$D$7</f>
        <v>4.0635000000000003</v>
      </c>
      <c r="O54" s="26">
        <f t="shared" si="36"/>
        <v>10.687144533237984</v>
      </c>
      <c r="P54" s="21"/>
      <c r="Q54" s="21"/>
      <c r="R54" s="159">
        <v>2019</v>
      </c>
      <c r="S54" s="21" t="s">
        <v>24</v>
      </c>
      <c r="T54" s="21"/>
      <c r="U54" s="21">
        <v>2015</v>
      </c>
      <c r="V54" s="21"/>
      <c r="W54" s="21"/>
      <c r="X54" s="78"/>
      <c r="Y54" s="79">
        <v>0.05</v>
      </c>
      <c r="Z54" s="79"/>
      <c r="AA54" s="27">
        <f t="shared" si="32"/>
        <v>0.14945</v>
      </c>
      <c r="AB54" s="18">
        <f t="shared" si="11"/>
        <v>78.63</v>
      </c>
      <c r="AC54" s="51">
        <f t="shared" si="33"/>
        <v>840.33017464850263</v>
      </c>
      <c r="AD54" s="54">
        <f t="shared" si="34"/>
        <v>11.751253499999999</v>
      </c>
      <c r="AE54" s="55">
        <f t="shared" si="35"/>
        <v>828.57892114850267</v>
      </c>
      <c r="AF54" s="52">
        <f t="shared" si="37"/>
        <v>0.16673511816426487</v>
      </c>
      <c r="AG54" s="50">
        <f t="shared" si="38"/>
        <v>2.3316390390483075E-3</v>
      </c>
      <c r="AH54" s="53">
        <f t="shared" si="39"/>
        <v>0.16440347912521661</v>
      </c>
      <c r="AI54" s="75"/>
    </row>
    <row r="55" spans="1:35" x14ac:dyDescent="0.3">
      <c r="A55" s="39" t="s">
        <v>60</v>
      </c>
      <c r="B55" s="18" t="s">
        <v>74</v>
      </c>
      <c r="C55" s="18">
        <f t="shared" si="28"/>
        <v>45</v>
      </c>
      <c r="D55" s="15" t="str">
        <f>'Fulton-DERA Direct'!E49</f>
        <v>1HVBBABN61H367791</v>
      </c>
      <c r="E55" s="15">
        <f>'Fulton-DERA Direct'!I49</f>
        <v>2001</v>
      </c>
      <c r="F55" s="15" t="s">
        <v>24</v>
      </c>
      <c r="G55" s="15"/>
      <c r="H55" s="15"/>
      <c r="I55" s="15">
        <v>1994</v>
      </c>
      <c r="J55" s="15"/>
      <c r="K55" s="15"/>
      <c r="L55" s="76">
        <f>'NOx from EPA HDD Certifications'!$D$5</f>
        <v>3.2</v>
      </c>
      <c r="M55" s="77">
        <f>'NOx from EPA HDD Certifications'!$D$6</f>
        <v>3.7146835360576933</v>
      </c>
      <c r="N55" s="77">
        <f>'NOx from EPA HDD Certifications'!$D$7</f>
        <v>4.0635000000000003</v>
      </c>
      <c r="O55" s="26">
        <f t="shared" si="36"/>
        <v>10.687144533237984</v>
      </c>
      <c r="P55" s="21"/>
      <c r="Q55" s="21"/>
      <c r="R55" s="159">
        <v>2019</v>
      </c>
      <c r="S55" s="21" t="s">
        <v>24</v>
      </c>
      <c r="T55" s="21"/>
      <c r="U55" s="21">
        <v>2015</v>
      </c>
      <c r="V55" s="21"/>
      <c r="W55" s="21"/>
      <c r="X55" s="78"/>
      <c r="Y55" s="79">
        <v>0.05</v>
      </c>
      <c r="Z55" s="79"/>
      <c r="AA55" s="27">
        <f t="shared" si="32"/>
        <v>0.14945</v>
      </c>
      <c r="AB55" s="18">
        <f t="shared" si="11"/>
        <v>78.63</v>
      </c>
      <c r="AC55" s="51">
        <f t="shared" si="33"/>
        <v>840.33017464850263</v>
      </c>
      <c r="AD55" s="54">
        <f t="shared" si="34"/>
        <v>11.751253499999999</v>
      </c>
      <c r="AE55" s="55">
        <f t="shared" si="35"/>
        <v>828.57892114850267</v>
      </c>
      <c r="AF55" s="52">
        <f t="shared" si="37"/>
        <v>0.16673511816426487</v>
      </c>
      <c r="AG55" s="50">
        <f t="shared" si="38"/>
        <v>2.3316390390483075E-3</v>
      </c>
      <c r="AH55" s="53">
        <f t="shared" si="39"/>
        <v>0.16440347912521661</v>
      </c>
      <c r="AI55" s="75"/>
    </row>
    <row r="56" spans="1:35" x14ac:dyDescent="0.3">
      <c r="A56" s="39" t="s">
        <v>60</v>
      </c>
      <c r="B56" s="18" t="s">
        <v>74</v>
      </c>
      <c r="C56" s="18">
        <f t="shared" si="28"/>
        <v>46</v>
      </c>
      <c r="D56" s="15" t="str">
        <f>'Fulton-DERA Direct'!E50</f>
        <v>1HBBABN81H367792</v>
      </c>
      <c r="E56" s="15">
        <f>'Fulton-DERA Direct'!I50</f>
        <v>2001</v>
      </c>
      <c r="F56" s="15" t="s">
        <v>24</v>
      </c>
      <c r="G56" s="15"/>
      <c r="H56" s="15"/>
      <c r="I56" s="15">
        <v>1994</v>
      </c>
      <c r="J56" s="15"/>
      <c r="K56" s="15"/>
      <c r="L56" s="76">
        <f>'NOx from EPA HDD Certifications'!$D$5</f>
        <v>3.2</v>
      </c>
      <c r="M56" s="77">
        <f>'NOx from EPA HDD Certifications'!$D$6</f>
        <v>3.7146835360576933</v>
      </c>
      <c r="N56" s="77">
        <f>'NOx from EPA HDD Certifications'!$D$7</f>
        <v>4.0635000000000003</v>
      </c>
      <c r="O56" s="26">
        <f t="shared" si="36"/>
        <v>10.687144533237984</v>
      </c>
      <c r="P56" s="21"/>
      <c r="Q56" s="21"/>
      <c r="R56" s="159">
        <v>2019</v>
      </c>
      <c r="S56" s="21" t="s">
        <v>24</v>
      </c>
      <c r="T56" s="21"/>
      <c r="U56" s="21">
        <v>2015</v>
      </c>
      <c r="V56" s="21"/>
      <c r="W56" s="21"/>
      <c r="X56" s="78"/>
      <c r="Y56" s="79">
        <v>0.05</v>
      </c>
      <c r="Z56" s="79"/>
      <c r="AA56" s="27">
        <f t="shared" si="32"/>
        <v>0.14945</v>
      </c>
      <c r="AB56" s="18">
        <f t="shared" si="11"/>
        <v>78.63</v>
      </c>
      <c r="AC56" s="51">
        <f t="shared" si="33"/>
        <v>840.33017464850263</v>
      </c>
      <c r="AD56" s="54">
        <f t="shared" si="34"/>
        <v>11.751253499999999</v>
      </c>
      <c r="AE56" s="55">
        <f t="shared" si="35"/>
        <v>828.57892114850267</v>
      </c>
      <c r="AF56" s="52">
        <f t="shared" si="37"/>
        <v>0.16673511816426487</v>
      </c>
      <c r="AG56" s="50">
        <f t="shared" si="38"/>
        <v>2.3316390390483075E-3</v>
      </c>
      <c r="AH56" s="53">
        <f t="shared" si="39"/>
        <v>0.16440347912521661</v>
      </c>
      <c r="AI56" s="75"/>
    </row>
    <row r="57" spans="1:35" x14ac:dyDescent="0.3">
      <c r="A57" s="39" t="s">
        <v>60</v>
      </c>
      <c r="B57" s="18" t="s">
        <v>74</v>
      </c>
      <c r="C57" s="18">
        <f t="shared" si="28"/>
        <v>47</v>
      </c>
      <c r="D57" s="15" t="str">
        <f>'Fulton-DERA Direct'!E51</f>
        <v>1HBBABNX1H367793</v>
      </c>
      <c r="E57" s="15">
        <f>'Fulton-DERA Direct'!I51</f>
        <v>2001</v>
      </c>
      <c r="F57" s="15" t="s">
        <v>24</v>
      </c>
      <c r="G57" s="15"/>
      <c r="H57" s="15"/>
      <c r="I57" s="15">
        <v>1994</v>
      </c>
      <c r="J57" s="15"/>
      <c r="K57" s="15"/>
      <c r="L57" s="76">
        <f>'NOx from EPA HDD Certifications'!$D$5</f>
        <v>3.2</v>
      </c>
      <c r="M57" s="77">
        <f>'NOx from EPA HDD Certifications'!$D$6</f>
        <v>3.7146835360576933</v>
      </c>
      <c r="N57" s="77">
        <f>'NOx from EPA HDD Certifications'!$D$7</f>
        <v>4.0635000000000003</v>
      </c>
      <c r="O57" s="26">
        <f t="shared" si="36"/>
        <v>10.687144533237984</v>
      </c>
      <c r="P57" s="21"/>
      <c r="Q57" s="21"/>
      <c r="R57" s="159">
        <v>2019</v>
      </c>
      <c r="S57" s="21" t="s">
        <v>24</v>
      </c>
      <c r="T57" s="21"/>
      <c r="U57" s="21">
        <v>2015</v>
      </c>
      <c r="V57" s="21"/>
      <c r="W57" s="21"/>
      <c r="X57" s="78"/>
      <c r="Y57" s="79">
        <v>0.05</v>
      </c>
      <c r="Z57" s="79"/>
      <c r="AA57" s="27">
        <f t="shared" si="32"/>
        <v>0.14945</v>
      </c>
      <c r="AB57" s="18">
        <f t="shared" si="11"/>
        <v>78.63</v>
      </c>
      <c r="AC57" s="51">
        <f t="shared" si="33"/>
        <v>840.33017464850263</v>
      </c>
      <c r="AD57" s="54">
        <f t="shared" si="34"/>
        <v>11.751253499999999</v>
      </c>
      <c r="AE57" s="55">
        <f t="shared" si="35"/>
        <v>828.57892114850267</v>
      </c>
      <c r="AF57" s="52">
        <f t="shared" si="37"/>
        <v>0.16673511816426487</v>
      </c>
      <c r="AG57" s="50">
        <f t="shared" si="38"/>
        <v>2.3316390390483075E-3</v>
      </c>
      <c r="AH57" s="53">
        <f t="shared" si="39"/>
        <v>0.16440347912521661</v>
      </c>
      <c r="AI57" s="75"/>
    </row>
    <row r="58" spans="1:35" x14ac:dyDescent="0.3">
      <c r="A58" s="39" t="s">
        <v>60</v>
      </c>
      <c r="B58" s="18" t="s">
        <v>74</v>
      </c>
      <c r="C58" s="18">
        <f t="shared" si="28"/>
        <v>48</v>
      </c>
      <c r="D58" s="15" t="str">
        <f>'Fulton-DERA Direct'!E52</f>
        <v>1HBBABN11H367794</v>
      </c>
      <c r="E58" s="15">
        <f>'Fulton-DERA Direct'!I52</f>
        <v>2001</v>
      </c>
      <c r="F58" s="15" t="s">
        <v>24</v>
      </c>
      <c r="G58" s="15"/>
      <c r="H58" s="15"/>
      <c r="I58" s="15">
        <v>1994</v>
      </c>
      <c r="J58" s="15"/>
      <c r="K58" s="15"/>
      <c r="L58" s="76">
        <f>'NOx from EPA HDD Certifications'!$D$5</f>
        <v>3.2</v>
      </c>
      <c r="M58" s="77">
        <f>'NOx from EPA HDD Certifications'!$D$6</f>
        <v>3.7146835360576933</v>
      </c>
      <c r="N58" s="77">
        <f>'NOx from EPA HDD Certifications'!$D$7</f>
        <v>4.0635000000000003</v>
      </c>
      <c r="O58" s="26">
        <f t="shared" si="36"/>
        <v>10.687144533237984</v>
      </c>
      <c r="P58" s="21"/>
      <c r="Q58" s="21"/>
      <c r="R58" s="159">
        <v>2019</v>
      </c>
      <c r="S58" s="21" t="s">
        <v>24</v>
      </c>
      <c r="T58" s="21"/>
      <c r="U58" s="21">
        <v>2015</v>
      </c>
      <c r="V58" s="21"/>
      <c r="W58" s="21"/>
      <c r="X58" s="78"/>
      <c r="Y58" s="79">
        <v>0.05</v>
      </c>
      <c r="Z58" s="79"/>
      <c r="AA58" s="27">
        <f t="shared" si="32"/>
        <v>0.14945</v>
      </c>
      <c r="AB58" s="18">
        <f t="shared" si="11"/>
        <v>78.63</v>
      </c>
      <c r="AC58" s="51">
        <f t="shared" si="33"/>
        <v>840.33017464850263</v>
      </c>
      <c r="AD58" s="54">
        <f t="shared" si="34"/>
        <v>11.751253499999999</v>
      </c>
      <c r="AE58" s="55">
        <f t="shared" si="35"/>
        <v>828.57892114850267</v>
      </c>
      <c r="AF58" s="52">
        <f t="shared" si="37"/>
        <v>0.16673511816426487</v>
      </c>
      <c r="AG58" s="50">
        <f t="shared" si="38"/>
        <v>2.3316390390483075E-3</v>
      </c>
      <c r="AH58" s="53">
        <f t="shared" si="39"/>
        <v>0.16440347912521661</v>
      </c>
      <c r="AI58" s="75"/>
    </row>
    <row r="59" spans="1:35" x14ac:dyDescent="0.3">
      <c r="A59" s="39" t="s">
        <v>60</v>
      </c>
      <c r="B59" s="18" t="s">
        <v>74</v>
      </c>
      <c r="C59" s="18">
        <f t="shared" si="28"/>
        <v>49</v>
      </c>
      <c r="D59" s="15" t="str">
        <f>'Fulton-DERA Direct'!E53</f>
        <v>1HVBBABNX1H367809</v>
      </c>
      <c r="E59" s="15">
        <f>'Fulton-DERA Direct'!I53</f>
        <v>2001</v>
      </c>
      <c r="F59" s="15" t="s">
        <v>24</v>
      </c>
      <c r="G59" s="15"/>
      <c r="H59" s="15"/>
      <c r="I59" s="15">
        <v>1994</v>
      </c>
      <c r="J59" s="15"/>
      <c r="K59" s="15"/>
      <c r="L59" s="76">
        <f>'NOx from EPA HDD Certifications'!$D$5</f>
        <v>3.2</v>
      </c>
      <c r="M59" s="77">
        <f>'NOx from EPA HDD Certifications'!$D$6</f>
        <v>3.7146835360576933</v>
      </c>
      <c r="N59" s="77">
        <f>'NOx from EPA HDD Certifications'!$D$7</f>
        <v>4.0635000000000003</v>
      </c>
      <c r="O59" s="26">
        <f t="shared" si="36"/>
        <v>10.687144533237984</v>
      </c>
      <c r="P59" s="21"/>
      <c r="Q59" s="21"/>
      <c r="R59" s="159">
        <v>2019</v>
      </c>
      <c r="S59" s="21" t="s">
        <v>24</v>
      </c>
      <c r="T59" s="21"/>
      <c r="U59" s="21">
        <v>2015</v>
      </c>
      <c r="V59" s="21"/>
      <c r="W59" s="21"/>
      <c r="X59" s="78"/>
      <c r="Y59" s="79">
        <v>0.05</v>
      </c>
      <c r="Z59" s="79"/>
      <c r="AA59" s="27">
        <f t="shared" si="32"/>
        <v>0.14945</v>
      </c>
      <c r="AB59" s="18">
        <f t="shared" si="11"/>
        <v>78.63</v>
      </c>
      <c r="AC59" s="51">
        <f t="shared" si="33"/>
        <v>840.33017464850263</v>
      </c>
      <c r="AD59" s="54">
        <f t="shared" si="34"/>
        <v>11.751253499999999</v>
      </c>
      <c r="AE59" s="55">
        <f t="shared" si="35"/>
        <v>828.57892114850267</v>
      </c>
      <c r="AF59" s="52">
        <f t="shared" si="37"/>
        <v>0.16673511816426487</v>
      </c>
      <c r="AG59" s="50">
        <f t="shared" si="38"/>
        <v>2.3316390390483075E-3</v>
      </c>
      <c r="AH59" s="53">
        <f t="shared" si="39"/>
        <v>0.16440347912521661</v>
      </c>
      <c r="AI59" s="75"/>
    </row>
    <row r="60" spans="1:35" x14ac:dyDescent="0.3">
      <c r="A60" s="39" t="s">
        <v>60</v>
      </c>
      <c r="B60" s="18" t="s">
        <v>74</v>
      </c>
      <c r="C60" s="18">
        <f t="shared" si="28"/>
        <v>50</v>
      </c>
      <c r="D60" s="15" t="str">
        <f>'Fulton-DERA Direct'!E54</f>
        <v>1HBBABN91H367803</v>
      </c>
      <c r="E60" s="15">
        <f>'Fulton-DERA Direct'!I54</f>
        <v>2001</v>
      </c>
      <c r="F60" s="15" t="s">
        <v>24</v>
      </c>
      <c r="G60" s="15"/>
      <c r="H60" s="15"/>
      <c r="I60" s="15">
        <v>1994</v>
      </c>
      <c r="J60" s="15"/>
      <c r="K60" s="15"/>
      <c r="L60" s="76">
        <f>'NOx from EPA HDD Certifications'!$D$5</f>
        <v>3.2</v>
      </c>
      <c r="M60" s="77">
        <f>'NOx from EPA HDD Certifications'!$D$6</f>
        <v>3.7146835360576933</v>
      </c>
      <c r="N60" s="77">
        <f>'NOx from EPA HDD Certifications'!$D$7</f>
        <v>4.0635000000000003</v>
      </c>
      <c r="O60" s="26">
        <f t="shared" si="36"/>
        <v>10.687144533237984</v>
      </c>
      <c r="P60" s="21"/>
      <c r="Q60" s="21"/>
      <c r="R60" s="159">
        <v>2019</v>
      </c>
      <c r="S60" s="21" t="s">
        <v>24</v>
      </c>
      <c r="T60" s="21"/>
      <c r="U60" s="21">
        <v>2015</v>
      </c>
      <c r="V60" s="21"/>
      <c r="W60" s="21"/>
      <c r="X60" s="78"/>
      <c r="Y60" s="79">
        <v>0.05</v>
      </c>
      <c r="Z60" s="79"/>
      <c r="AA60" s="27">
        <f t="shared" ref="AA60:AA93" si="40">Y60*$AB$6</f>
        <v>0.14945</v>
      </c>
      <c r="AB60" s="18">
        <f t="shared" si="11"/>
        <v>78.63</v>
      </c>
      <c r="AC60" s="51">
        <f t="shared" ref="AC60:AC93" si="41">AB60*O60</f>
        <v>840.33017464850263</v>
      </c>
      <c r="AD60" s="54">
        <f t="shared" ref="AD60:AD93" si="42">AB60*AA60</f>
        <v>11.751253499999999</v>
      </c>
      <c r="AE60" s="55">
        <f t="shared" ref="AE60:AE93" si="43">AC60-AD60</f>
        <v>828.57892114850267</v>
      </c>
      <c r="AF60" s="52">
        <f t="shared" si="37"/>
        <v>0.16673511816426487</v>
      </c>
      <c r="AG60" s="50">
        <f t="shared" si="38"/>
        <v>2.3316390390483075E-3</v>
      </c>
      <c r="AH60" s="53">
        <f t="shared" si="39"/>
        <v>0.16440347912521661</v>
      </c>
      <c r="AI60" s="75"/>
    </row>
    <row r="61" spans="1:35" x14ac:dyDescent="0.3">
      <c r="A61" s="39" t="s">
        <v>60</v>
      </c>
      <c r="B61" s="18" t="s">
        <v>74</v>
      </c>
      <c r="C61" s="18">
        <f t="shared" si="28"/>
        <v>51</v>
      </c>
      <c r="D61" s="15" t="str">
        <f>'Fulton-DERA Direct'!E55</f>
        <v>1HVBBABN31H367764</v>
      </c>
      <c r="E61" s="15">
        <f>'Fulton-DERA Direct'!I55</f>
        <v>2001</v>
      </c>
      <c r="F61" s="15" t="s">
        <v>24</v>
      </c>
      <c r="G61" s="15"/>
      <c r="H61" s="15"/>
      <c r="I61" s="15">
        <v>1994</v>
      </c>
      <c r="J61" s="15"/>
      <c r="K61" s="15"/>
      <c r="L61" s="76">
        <f>'NOx from EPA HDD Certifications'!$D$5</f>
        <v>3.2</v>
      </c>
      <c r="M61" s="77">
        <f>'NOx from EPA HDD Certifications'!$D$6</f>
        <v>3.7146835360576933</v>
      </c>
      <c r="N61" s="77">
        <f>'NOx from EPA HDD Certifications'!$D$7</f>
        <v>4.0635000000000003</v>
      </c>
      <c r="O61" s="26">
        <f t="shared" si="36"/>
        <v>10.687144533237984</v>
      </c>
      <c r="P61" s="21"/>
      <c r="Q61" s="21"/>
      <c r="R61" s="159">
        <v>2019</v>
      </c>
      <c r="S61" s="21" t="s">
        <v>24</v>
      </c>
      <c r="T61" s="21"/>
      <c r="U61" s="21">
        <v>2015</v>
      </c>
      <c r="V61" s="21"/>
      <c r="W61" s="21"/>
      <c r="X61" s="78"/>
      <c r="Y61" s="79">
        <v>0.05</v>
      </c>
      <c r="Z61" s="79"/>
      <c r="AA61" s="27">
        <f t="shared" si="40"/>
        <v>0.14945</v>
      </c>
      <c r="AB61" s="18">
        <f t="shared" si="11"/>
        <v>78.63</v>
      </c>
      <c r="AC61" s="51">
        <f t="shared" si="41"/>
        <v>840.33017464850263</v>
      </c>
      <c r="AD61" s="54">
        <f t="shared" si="42"/>
        <v>11.751253499999999</v>
      </c>
      <c r="AE61" s="55">
        <f t="shared" si="43"/>
        <v>828.57892114850267</v>
      </c>
      <c r="AF61" s="52">
        <f t="shared" si="37"/>
        <v>0.16673511816426487</v>
      </c>
      <c r="AG61" s="50">
        <f t="shared" si="38"/>
        <v>2.3316390390483075E-3</v>
      </c>
      <c r="AH61" s="53">
        <f t="shared" si="39"/>
        <v>0.16440347912521661</v>
      </c>
      <c r="AI61" s="75"/>
    </row>
    <row r="62" spans="1:35" x14ac:dyDescent="0.3">
      <c r="A62" s="39" t="s">
        <v>60</v>
      </c>
      <c r="B62" s="18" t="s">
        <v>74</v>
      </c>
      <c r="C62" s="18">
        <f t="shared" si="28"/>
        <v>52</v>
      </c>
      <c r="D62" s="15" t="str">
        <f>'Fulton-DERA Direct'!E56</f>
        <v>1HVBBABN91H367817</v>
      </c>
      <c r="E62" s="15">
        <f>'Fulton-DERA Direct'!I56</f>
        <v>2001</v>
      </c>
      <c r="F62" s="15" t="s">
        <v>24</v>
      </c>
      <c r="G62" s="15"/>
      <c r="H62" s="15"/>
      <c r="I62" s="15">
        <v>1994</v>
      </c>
      <c r="J62" s="15"/>
      <c r="K62" s="15"/>
      <c r="L62" s="76">
        <f>'NOx from EPA HDD Certifications'!$D$5</f>
        <v>3.2</v>
      </c>
      <c r="M62" s="77">
        <f>'NOx from EPA HDD Certifications'!$D$6</f>
        <v>3.7146835360576933</v>
      </c>
      <c r="N62" s="77">
        <f>'NOx from EPA HDD Certifications'!$D$7</f>
        <v>4.0635000000000003</v>
      </c>
      <c r="O62" s="26">
        <f t="shared" si="36"/>
        <v>10.687144533237984</v>
      </c>
      <c r="P62" s="21"/>
      <c r="Q62" s="21"/>
      <c r="R62" s="159">
        <v>2019</v>
      </c>
      <c r="S62" s="21" t="s">
        <v>24</v>
      </c>
      <c r="T62" s="21"/>
      <c r="U62" s="21">
        <v>2015</v>
      </c>
      <c r="V62" s="21"/>
      <c r="W62" s="21"/>
      <c r="X62" s="78"/>
      <c r="Y62" s="79">
        <v>0.05</v>
      </c>
      <c r="Z62" s="79"/>
      <c r="AA62" s="27">
        <f t="shared" si="40"/>
        <v>0.14945</v>
      </c>
      <c r="AB62" s="18">
        <f t="shared" si="11"/>
        <v>78.63</v>
      </c>
      <c r="AC62" s="51">
        <f t="shared" si="41"/>
        <v>840.33017464850263</v>
      </c>
      <c r="AD62" s="54">
        <f t="shared" si="42"/>
        <v>11.751253499999999</v>
      </c>
      <c r="AE62" s="55">
        <f t="shared" si="43"/>
        <v>828.57892114850267</v>
      </c>
      <c r="AF62" s="52">
        <f t="shared" si="37"/>
        <v>0.16673511816426487</v>
      </c>
      <c r="AG62" s="50">
        <f t="shared" si="38"/>
        <v>2.3316390390483075E-3</v>
      </c>
      <c r="AH62" s="53">
        <f t="shared" si="39"/>
        <v>0.16440347912521661</v>
      </c>
      <c r="AI62" s="75"/>
    </row>
    <row r="63" spans="1:35" x14ac:dyDescent="0.3">
      <c r="A63" s="39" t="s">
        <v>60</v>
      </c>
      <c r="B63" s="18" t="s">
        <v>74</v>
      </c>
      <c r="C63" s="18">
        <f t="shared" si="28"/>
        <v>53</v>
      </c>
      <c r="D63" s="15" t="str">
        <f>'Fulton-DERA Direct'!E57</f>
        <v>1HVBBABN61H367824</v>
      </c>
      <c r="E63" s="15">
        <f>'Fulton-DERA Direct'!I57</f>
        <v>2001</v>
      </c>
      <c r="F63" s="15" t="s">
        <v>24</v>
      </c>
      <c r="G63" s="15"/>
      <c r="H63" s="15"/>
      <c r="I63" s="15">
        <v>1994</v>
      </c>
      <c r="J63" s="15"/>
      <c r="K63" s="15"/>
      <c r="L63" s="76">
        <f>'NOx from EPA HDD Certifications'!$D$5</f>
        <v>3.2</v>
      </c>
      <c r="M63" s="77">
        <f>'NOx from EPA HDD Certifications'!$D$6</f>
        <v>3.7146835360576933</v>
      </c>
      <c r="N63" s="77">
        <f>'NOx from EPA HDD Certifications'!$D$7</f>
        <v>4.0635000000000003</v>
      </c>
      <c r="O63" s="26">
        <f t="shared" si="36"/>
        <v>10.687144533237984</v>
      </c>
      <c r="P63" s="21"/>
      <c r="Q63" s="21"/>
      <c r="R63" s="159">
        <v>2019</v>
      </c>
      <c r="S63" s="21" t="s">
        <v>24</v>
      </c>
      <c r="T63" s="21"/>
      <c r="U63" s="21">
        <v>2015</v>
      </c>
      <c r="V63" s="21"/>
      <c r="W63" s="21"/>
      <c r="X63" s="78"/>
      <c r="Y63" s="79">
        <v>0.05</v>
      </c>
      <c r="Z63" s="79"/>
      <c r="AA63" s="27">
        <f t="shared" si="40"/>
        <v>0.14945</v>
      </c>
      <c r="AB63" s="18">
        <f t="shared" si="11"/>
        <v>78.63</v>
      </c>
      <c r="AC63" s="51">
        <f t="shared" si="41"/>
        <v>840.33017464850263</v>
      </c>
      <c r="AD63" s="54">
        <f t="shared" si="42"/>
        <v>11.751253499999999</v>
      </c>
      <c r="AE63" s="55">
        <f t="shared" si="43"/>
        <v>828.57892114850267</v>
      </c>
      <c r="AF63" s="52">
        <f t="shared" si="37"/>
        <v>0.16673511816426487</v>
      </c>
      <c r="AG63" s="50">
        <f t="shared" si="38"/>
        <v>2.3316390390483075E-3</v>
      </c>
      <c r="AH63" s="53">
        <f t="shared" si="39"/>
        <v>0.16440347912521661</v>
      </c>
      <c r="AI63" s="75"/>
    </row>
    <row r="64" spans="1:35" x14ac:dyDescent="0.3">
      <c r="A64" s="39" t="s">
        <v>60</v>
      </c>
      <c r="B64" s="18" t="s">
        <v>74</v>
      </c>
      <c r="C64" s="18">
        <f t="shared" si="28"/>
        <v>54</v>
      </c>
      <c r="D64" s="15" t="str">
        <f>'Fulton-DERA Direct'!E58</f>
        <v>1HVBBABN91H367767</v>
      </c>
      <c r="E64" s="15">
        <f>'Fulton-DERA Direct'!I58</f>
        <v>2001</v>
      </c>
      <c r="F64" s="15" t="s">
        <v>24</v>
      </c>
      <c r="G64" s="15"/>
      <c r="H64" s="15"/>
      <c r="I64" s="15">
        <v>1994</v>
      </c>
      <c r="J64" s="15"/>
      <c r="K64" s="15"/>
      <c r="L64" s="76">
        <f>'NOx from EPA HDD Certifications'!$D$5</f>
        <v>3.2</v>
      </c>
      <c r="M64" s="77">
        <f>'NOx from EPA HDD Certifications'!$D$6</f>
        <v>3.7146835360576933</v>
      </c>
      <c r="N64" s="77">
        <f>'NOx from EPA HDD Certifications'!$D$7</f>
        <v>4.0635000000000003</v>
      </c>
      <c r="O64" s="26">
        <f t="shared" si="36"/>
        <v>10.687144533237984</v>
      </c>
      <c r="P64" s="21"/>
      <c r="Q64" s="21"/>
      <c r="R64" s="159">
        <v>2019</v>
      </c>
      <c r="S64" s="21" t="s">
        <v>24</v>
      </c>
      <c r="T64" s="21"/>
      <c r="U64" s="21">
        <v>2015</v>
      </c>
      <c r="V64" s="21"/>
      <c r="W64" s="21"/>
      <c r="X64" s="78"/>
      <c r="Y64" s="79">
        <v>0.05</v>
      </c>
      <c r="Z64" s="79"/>
      <c r="AA64" s="27">
        <f t="shared" si="40"/>
        <v>0.14945</v>
      </c>
      <c r="AB64" s="18">
        <f t="shared" si="11"/>
        <v>78.63</v>
      </c>
      <c r="AC64" s="51">
        <f t="shared" si="41"/>
        <v>840.33017464850263</v>
      </c>
      <c r="AD64" s="54">
        <f t="shared" si="42"/>
        <v>11.751253499999999</v>
      </c>
      <c r="AE64" s="55">
        <f t="shared" si="43"/>
        <v>828.57892114850267</v>
      </c>
      <c r="AF64" s="52">
        <f t="shared" si="37"/>
        <v>0.16673511816426487</v>
      </c>
      <c r="AG64" s="50">
        <f t="shared" si="38"/>
        <v>2.3316390390483075E-3</v>
      </c>
      <c r="AH64" s="53">
        <f t="shared" si="39"/>
        <v>0.16440347912521661</v>
      </c>
      <c r="AI64" s="75"/>
    </row>
    <row r="65" spans="1:35" x14ac:dyDescent="0.3">
      <c r="A65" s="39" t="s">
        <v>60</v>
      </c>
      <c r="B65" s="18" t="s">
        <v>74</v>
      </c>
      <c r="C65" s="18">
        <f t="shared" si="28"/>
        <v>55</v>
      </c>
      <c r="D65" s="15" t="str">
        <f>'Fulton-DERA Direct'!E59</f>
        <v>1HVBBABN01H367768</v>
      </c>
      <c r="E65" s="15">
        <f>'Fulton-DERA Direct'!I59</f>
        <v>2001</v>
      </c>
      <c r="F65" s="15" t="s">
        <v>24</v>
      </c>
      <c r="G65" s="15"/>
      <c r="H65" s="15"/>
      <c r="I65" s="15">
        <v>1994</v>
      </c>
      <c r="J65" s="15"/>
      <c r="K65" s="15"/>
      <c r="L65" s="76">
        <f>'NOx from EPA HDD Certifications'!$D$5</f>
        <v>3.2</v>
      </c>
      <c r="M65" s="77">
        <f>'NOx from EPA HDD Certifications'!$D$6</f>
        <v>3.7146835360576933</v>
      </c>
      <c r="N65" s="77">
        <f>'NOx from EPA HDD Certifications'!$D$7</f>
        <v>4.0635000000000003</v>
      </c>
      <c r="O65" s="26">
        <f t="shared" si="36"/>
        <v>10.687144533237984</v>
      </c>
      <c r="P65" s="21"/>
      <c r="Q65" s="21"/>
      <c r="R65" s="159">
        <v>2019</v>
      </c>
      <c r="S65" s="21" t="s">
        <v>24</v>
      </c>
      <c r="T65" s="21"/>
      <c r="U65" s="21">
        <v>2015</v>
      </c>
      <c r="V65" s="21"/>
      <c r="W65" s="21"/>
      <c r="X65" s="78"/>
      <c r="Y65" s="79">
        <v>0.05</v>
      </c>
      <c r="Z65" s="79"/>
      <c r="AA65" s="27">
        <f t="shared" si="40"/>
        <v>0.14945</v>
      </c>
      <c r="AB65" s="18">
        <f t="shared" si="11"/>
        <v>78.63</v>
      </c>
      <c r="AC65" s="51">
        <f t="shared" si="41"/>
        <v>840.33017464850263</v>
      </c>
      <c r="AD65" s="54">
        <f t="shared" si="42"/>
        <v>11.751253499999999</v>
      </c>
      <c r="AE65" s="55">
        <f t="shared" si="43"/>
        <v>828.57892114850267</v>
      </c>
      <c r="AF65" s="52">
        <f t="shared" si="37"/>
        <v>0.16673511816426487</v>
      </c>
      <c r="AG65" s="50">
        <f t="shared" si="38"/>
        <v>2.3316390390483075E-3</v>
      </c>
      <c r="AH65" s="53">
        <f t="shared" si="39"/>
        <v>0.16440347912521661</v>
      </c>
      <c r="AI65" s="75"/>
    </row>
    <row r="66" spans="1:35" x14ac:dyDescent="0.3">
      <c r="A66" s="39" t="s">
        <v>60</v>
      </c>
      <c r="B66" s="18" t="s">
        <v>74</v>
      </c>
      <c r="C66" s="18">
        <f t="shared" si="28"/>
        <v>56</v>
      </c>
      <c r="D66" s="15" t="str">
        <f>'Fulton-DERA Direct'!E60</f>
        <v>1HVBBABN21H367772</v>
      </c>
      <c r="E66" s="15">
        <f>'Fulton-DERA Direct'!I60</f>
        <v>2001</v>
      </c>
      <c r="F66" s="15" t="s">
        <v>24</v>
      </c>
      <c r="G66" s="15"/>
      <c r="H66" s="15"/>
      <c r="I66" s="15">
        <v>1994</v>
      </c>
      <c r="J66" s="15"/>
      <c r="K66" s="15"/>
      <c r="L66" s="76">
        <f>'NOx from EPA HDD Certifications'!$D$5</f>
        <v>3.2</v>
      </c>
      <c r="M66" s="77">
        <f>'NOx from EPA HDD Certifications'!$D$6</f>
        <v>3.7146835360576933</v>
      </c>
      <c r="N66" s="77">
        <f>'NOx from EPA HDD Certifications'!$D$7</f>
        <v>4.0635000000000003</v>
      </c>
      <c r="O66" s="26">
        <f t="shared" si="36"/>
        <v>10.687144533237984</v>
      </c>
      <c r="P66" s="21"/>
      <c r="Q66" s="21"/>
      <c r="R66" s="159">
        <v>2019</v>
      </c>
      <c r="S66" s="21" t="s">
        <v>24</v>
      </c>
      <c r="T66" s="21"/>
      <c r="U66" s="21">
        <v>2015</v>
      </c>
      <c r="V66" s="21"/>
      <c r="W66" s="21"/>
      <c r="X66" s="78"/>
      <c r="Y66" s="79">
        <v>0.05</v>
      </c>
      <c r="Z66" s="79"/>
      <c r="AA66" s="27">
        <f t="shared" si="40"/>
        <v>0.14945</v>
      </c>
      <c r="AB66" s="18">
        <f t="shared" si="11"/>
        <v>78.63</v>
      </c>
      <c r="AC66" s="51">
        <f t="shared" si="41"/>
        <v>840.33017464850263</v>
      </c>
      <c r="AD66" s="54">
        <f t="shared" si="42"/>
        <v>11.751253499999999</v>
      </c>
      <c r="AE66" s="55">
        <f t="shared" si="43"/>
        <v>828.57892114850267</v>
      </c>
      <c r="AF66" s="52">
        <f t="shared" si="37"/>
        <v>0.16673511816426487</v>
      </c>
      <c r="AG66" s="50">
        <f t="shared" si="38"/>
        <v>2.3316390390483075E-3</v>
      </c>
      <c r="AH66" s="53">
        <f t="shared" si="39"/>
        <v>0.16440347912521661</v>
      </c>
      <c r="AI66" s="75"/>
    </row>
    <row r="67" spans="1:35" x14ac:dyDescent="0.3">
      <c r="A67" s="39" t="s">
        <v>60</v>
      </c>
      <c r="B67" s="18" t="s">
        <v>74</v>
      </c>
      <c r="C67" s="18">
        <f t="shared" si="28"/>
        <v>57</v>
      </c>
      <c r="D67" s="15" t="str">
        <f>'Fulton-DERA Direct'!E61</f>
        <v>1HVBBABN41H367773</v>
      </c>
      <c r="E67" s="15">
        <f>'Fulton-DERA Direct'!I61</f>
        <v>2001</v>
      </c>
      <c r="F67" s="15" t="s">
        <v>24</v>
      </c>
      <c r="G67" s="15"/>
      <c r="H67" s="15"/>
      <c r="I67" s="15">
        <v>1994</v>
      </c>
      <c r="J67" s="15"/>
      <c r="K67" s="15"/>
      <c r="L67" s="76">
        <f>'NOx from EPA HDD Certifications'!$D$5</f>
        <v>3.2</v>
      </c>
      <c r="M67" s="77">
        <f>'NOx from EPA HDD Certifications'!$D$6</f>
        <v>3.7146835360576933</v>
      </c>
      <c r="N67" s="77">
        <f>'NOx from EPA HDD Certifications'!$D$7</f>
        <v>4.0635000000000003</v>
      </c>
      <c r="O67" s="26">
        <f t="shared" si="36"/>
        <v>10.687144533237984</v>
      </c>
      <c r="P67" s="21"/>
      <c r="Q67" s="21"/>
      <c r="R67" s="159">
        <v>2019</v>
      </c>
      <c r="S67" s="21" t="s">
        <v>24</v>
      </c>
      <c r="T67" s="21"/>
      <c r="U67" s="21">
        <v>2015</v>
      </c>
      <c r="V67" s="21"/>
      <c r="W67" s="21"/>
      <c r="X67" s="78"/>
      <c r="Y67" s="79">
        <v>0.05</v>
      </c>
      <c r="Z67" s="79"/>
      <c r="AA67" s="27">
        <f t="shared" si="40"/>
        <v>0.14945</v>
      </c>
      <c r="AB67" s="18">
        <f t="shared" si="11"/>
        <v>78.63</v>
      </c>
      <c r="AC67" s="51">
        <f t="shared" si="41"/>
        <v>840.33017464850263</v>
      </c>
      <c r="AD67" s="54">
        <f t="shared" si="42"/>
        <v>11.751253499999999</v>
      </c>
      <c r="AE67" s="55">
        <f t="shared" si="43"/>
        <v>828.57892114850267</v>
      </c>
      <c r="AF67" s="52">
        <f t="shared" si="37"/>
        <v>0.16673511816426487</v>
      </c>
      <c r="AG67" s="50">
        <f t="shared" si="38"/>
        <v>2.3316390390483075E-3</v>
      </c>
      <c r="AH67" s="53">
        <f t="shared" si="39"/>
        <v>0.16440347912521661</v>
      </c>
      <c r="AI67" s="75"/>
    </row>
    <row r="68" spans="1:35" x14ac:dyDescent="0.3">
      <c r="A68" s="39" t="s">
        <v>60</v>
      </c>
      <c r="B68" s="18" t="s">
        <v>74</v>
      </c>
      <c r="C68" s="18">
        <f t="shared" si="28"/>
        <v>58</v>
      </c>
      <c r="D68" s="15" t="str">
        <f>'Fulton-DERA Direct'!E62</f>
        <v>1T88U3B2911103838</v>
      </c>
      <c r="E68" s="15">
        <f>'Fulton-DERA Direct'!I62</f>
        <v>2001</v>
      </c>
      <c r="F68" s="15" t="s">
        <v>24</v>
      </c>
      <c r="G68" s="15"/>
      <c r="H68" s="15"/>
      <c r="I68" s="15">
        <v>1994</v>
      </c>
      <c r="J68" s="15"/>
      <c r="K68" s="15"/>
      <c r="L68" s="76">
        <f>'NOx from EPA HDD Certifications'!$D$5</f>
        <v>3.2</v>
      </c>
      <c r="M68" s="77">
        <f>'NOx from EPA HDD Certifications'!$D$6</f>
        <v>3.7146835360576933</v>
      </c>
      <c r="N68" s="77">
        <f>'NOx from EPA HDD Certifications'!$D$7</f>
        <v>4.0635000000000003</v>
      </c>
      <c r="O68" s="26">
        <f t="shared" si="36"/>
        <v>10.687144533237984</v>
      </c>
      <c r="P68" s="21"/>
      <c r="Q68" s="21"/>
      <c r="R68" s="159">
        <v>2019</v>
      </c>
      <c r="S68" s="21" t="s">
        <v>24</v>
      </c>
      <c r="T68" s="21"/>
      <c r="U68" s="21">
        <v>2015</v>
      </c>
      <c r="V68" s="21"/>
      <c r="W68" s="21"/>
      <c r="X68" s="78"/>
      <c r="Y68" s="79">
        <v>0.05</v>
      </c>
      <c r="Z68" s="79"/>
      <c r="AA68" s="27">
        <f t="shared" si="40"/>
        <v>0.14945</v>
      </c>
      <c r="AB68" s="18">
        <f t="shared" si="11"/>
        <v>78.63</v>
      </c>
      <c r="AC68" s="51">
        <f t="shared" si="41"/>
        <v>840.33017464850263</v>
      </c>
      <c r="AD68" s="54">
        <f t="shared" si="42"/>
        <v>11.751253499999999</v>
      </c>
      <c r="AE68" s="55">
        <f t="shared" si="43"/>
        <v>828.57892114850267</v>
      </c>
      <c r="AF68" s="52">
        <f t="shared" si="37"/>
        <v>0.16673511816426487</v>
      </c>
      <c r="AG68" s="50">
        <f t="shared" si="38"/>
        <v>2.3316390390483075E-3</v>
      </c>
      <c r="AH68" s="53">
        <f t="shared" si="39"/>
        <v>0.16440347912521661</v>
      </c>
      <c r="AI68" s="75"/>
    </row>
    <row r="69" spans="1:35" x14ac:dyDescent="0.3">
      <c r="A69" s="39" t="s">
        <v>60</v>
      </c>
      <c r="B69" s="18" t="s">
        <v>74</v>
      </c>
      <c r="C69" s="18">
        <f t="shared" si="28"/>
        <v>59</v>
      </c>
      <c r="D69" s="15" t="str">
        <f>'Fulton-DERA Direct'!E63</f>
        <v>4DRBRABN23B954315</v>
      </c>
      <c r="E69" s="15">
        <f>'Fulton-DERA Direct'!I63</f>
        <v>2003</v>
      </c>
      <c r="F69" s="15" t="s">
        <v>24</v>
      </c>
      <c r="G69" s="15"/>
      <c r="H69" s="15"/>
      <c r="I69" s="15">
        <v>1994</v>
      </c>
      <c r="J69" s="15"/>
      <c r="K69" s="15"/>
      <c r="L69" s="76">
        <f>'NOx from EPA HDD Certifications'!$F$5</f>
        <v>2</v>
      </c>
      <c r="M69" s="77">
        <f>'NOx from EPA HDD Certifications'!$F$6</f>
        <v>2.87</v>
      </c>
      <c r="N69" s="77">
        <f>'NOx from EPA HDD Certifications'!$F$7</f>
        <v>4.0999999999999996</v>
      </c>
      <c r="O69" s="26">
        <f t="shared" si="36"/>
        <v>8.2569900000000001</v>
      </c>
      <c r="P69" s="21"/>
      <c r="Q69" s="21"/>
      <c r="R69" s="159">
        <v>2019</v>
      </c>
      <c r="S69" s="21" t="s">
        <v>24</v>
      </c>
      <c r="T69" s="21"/>
      <c r="U69" s="21">
        <v>2015</v>
      </c>
      <c r="V69" s="21"/>
      <c r="W69" s="21"/>
      <c r="X69" s="78"/>
      <c r="Y69" s="79">
        <v>0.05</v>
      </c>
      <c r="Z69" s="79"/>
      <c r="AA69" s="27">
        <f t="shared" si="40"/>
        <v>0.14945</v>
      </c>
      <c r="AB69" s="18">
        <f t="shared" si="11"/>
        <v>78.63</v>
      </c>
      <c r="AC69" s="51">
        <f t="shared" si="41"/>
        <v>649.24712369999997</v>
      </c>
      <c r="AD69" s="54">
        <f t="shared" si="42"/>
        <v>11.751253499999999</v>
      </c>
      <c r="AE69" s="55">
        <f t="shared" si="43"/>
        <v>637.49587020000001</v>
      </c>
      <c r="AF69" s="52">
        <f t="shared" si="37"/>
        <v>0.12882114572787878</v>
      </c>
      <c r="AG69" s="50">
        <f t="shared" si="38"/>
        <v>2.3316390390483075E-3</v>
      </c>
      <c r="AH69" s="53">
        <f t="shared" si="39"/>
        <v>0.12648950668883049</v>
      </c>
      <c r="AI69" s="75"/>
    </row>
    <row r="70" spans="1:35" x14ac:dyDescent="0.3">
      <c r="A70" s="39" t="s">
        <v>60</v>
      </c>
      <c r="B70" s="18" t="s">
        <v>74</v>
      </c>
      <c r="C70" s="18">
        <f t="shared" si="28"/>
        <v>60</v>
      </c>
      <c r="D70" s="15" t="str">
        <f>'Fulton-DERA Direct'!E64</f>
        <v>4DRRABN43B954316</v>
      </c>
      <c r="E70" s="15">
        <f>'Fulton-DERA Direct'!I64</f>
        <v>2003</v>
      </c>
      <c r="F70" s="15" t="s">
        <v>24</v>
      </c>
      <c r="G70" s="15"/>
      <c r="H70" s="15"/>
      <c r="I70" s="15">
        <v>1994</v>
      </c>
      <c r="J70" s="15"/>
      <c r="K70" s="15"/>
      <c r="L70" s="76">
        <f>'NOx from EPA HDD Certifications'!$F$5</f>
        <v>2</v>
      </c>
      <c r="M70" s="77">
        <f>'NOx from EPA HDD Certifications'!$F$6</f>
        <v>2.87</v>
      </c>
      <c r="N70" s="77">
        <f>'NOx from EPA HDD Certifications'!$F$7</f>
        <v>4.0999999999999996</v>
      </c>
      <c r="O70" s="26">
        <f t="shared" si="36"/>
        <v>8.2569900000000001</v>
      </c>
      <c r="P70" s="21"/>
      <c r="Q70" s="21"/>
      <c r="R70" s="159">
        <v>2019</v>
      </c>
      <c r="S70" s="21" t="s">
        <v>24</v>
      </c>
      <c r="T70" s="21"/>
      <c r="U70" s="21">
        <v>2015</v>
      </c>
      <c r="V70" s="21"/>
      <c r="W70" s="21"/>
      <c r="X70" s="78"/>
      <c r="Y70" s="79">
        <v>0.05</v>
      </c>
      <c r="Z70" s="79"/>
      <c r="AA70" s="27">
        <f t="shared" si="40"/>
        <v>0.14945</v>
      </c>
      <c r="AB70" s="18">
        <f t="shared" si="11"/>
        <v>78.63</v>
      </c>
      <c r="AC70" s="51">
        <f t="shared" si="41"/>
        <v>649.24712369999997</v>
      </c>
      <c r="AD70" s="54">
        <f t="shared" si="42"/>
        <v>11.751253499999999</v>
      </c>
      <c r="AE70" s="55">
        <f t="shared" si="43"/>
        <v>637.49587020000001</v>
      </c>
      <c r="AF70" s="52">
        <f t="shared" si="37"/>
        <v>0.12882114572787878</v>
      </c>
      <c r="AG70" s="50">
        <f t="shared" si="38"/>
        <v>2.3316390390483075E-3</v>
      </c>
      <c r="AH70" s="53">
        <f t="shared" si="39"/>
        <v>0.12648950668883049</v>
      </c>
      <c r="AI70" s="75"/>
    </row>
    <row r="71" spans="1:35" x14ac:dyDescent="0.3">
      <c r="A71" s="39" t="s">
        <v>60</v>
      </c>
      <c r="B71" s="18" t="s">
        <v>74</v>
      </c>
      <c r="C71" s="18">
        <f t="shared" si="28"/>
        <v>61</v>
      </c>
      <c r="D71" s="15" t="str">
        <f>'Fulton-DERA Direct'!E65</f>
        <v>4DBRABN63B954317</v>
      </c>
      <c r="E71" s="15">
        <f>'Fulton-DERA Direct'!I65</f>
        <v>2003</v>
      </c>
      <c r="F71" s="15" t="s">
        <v>24</v>
      </c>
      <c r="G71" s="15"/>
      <c r="H71" s="15"/>
      <c r="I71" s="15">
        <v>1994</v>
      </c>
      <c r="J71" s="15"/>
      <c r="K71" s="15"/>
      <c r="L71" s="76">
        <f>'NOx from EPA HDD Certifications'!$F$5</f>
        <v>2</v>
      </c>
      <c r="M71" s="77">
        <f>'NOx from EPA HDD Certifications'!$F$6</f>
        <v>2.87</v>
      </c>
      <c r="N71" s="77">
        <f>'NOx from EPA HDD Certifications'!$F$7</f>
        <v>4.0999999999999996</v>
      </c>
      <c r="O71" s="26">
        <f t="shared" si="36"/>
        <v>8.2569900000000001</v>
      </c>
      <c r="P71" s="21"/>
      <c r="Q71" s="21"/>
      <c r="R71" s="159">
        <v>2019</v>
      </c>
      <c r="S71" s="21" t="s">
        <v>24</v>
      </c>
      <c r="T71" s="21"/>
      <c r="U71" s="21">
        <v>2015</v>
      </c>
      <c r="V71" s="21"/>
      <c r="W71" s="21"/>
      <c r="X71" s="78"/>
      <c r="Y71" s="79">
        <v>0.05</v>
      </c>
      <c r="Z71" s="79"/>
      <c r="AA71" s="27">
        <f t="shared" si="40"/>
        <v>0.14945</v>
      </c>
      <c r="AB71" s="18">
        <f t="shared" si="11"/>
        <v>78.63</v>
      </c>
      <c r="AC71" s="51">
        <f t="shared" si="41"/>
        <v>649.24712369999997</v>
      </c>
      <c r="AD71" s="54">
        <f t="shared" si="42"/>
        <v>11.751253499999999</v>
      </c>
      <c r="AE71" s="55">
        <f t="shared" si="43"/>
        <v>637.49587020000001</v>
      </c>
      <c r="AF71" s="52">
        <f t="shared" si="37"/>
        <v>0.12882114572787878</v>
      </c>
      <c r="AG71" s="50">
        <f t="shared" si="38"/>
        <v>2.3316390390483075E-3</v>
      </c>
      <c r="AH71" s="53">
        <f t="shared" si="39"/>
        <v>0.12648950668883049</v>
      </c>
      <c r="AI71" s="75"/>
    </row>
    <row r="72" spans="1:35" x14ac:dyDescent="0.3">
      <c r="A72" s="39" t="s">
        <v>60</v>
      </c>
      <c r="B72" s="18" t="s">
        <v>74</v>
      </c>
      <c r="C72" s="18">
        <f t="shared" si="28"/>
        <v>62</v>
      </c>
      <c r="D72" s="15" t="str">
        <f>'Fulton-DERA Direct'!E66</f>
        <v>4DRBABN83B954318</v>
      </c>
      <c r="E72" s="15">
        <f>'Fulton-DERA Direct'!I66</f>
        <v>2003</v>
      </c>
      <c r="F72" s="15" t="s">
        <v>24</v>
      </c>
      <c r="G72" s="15"/>
      <c r="H72" s="15"/>
      <c r="I72" s="15">
        <v>1994</v>
      </c>
      <c r="J72" s="15"/>
      <c r="K72" s="15"/>
      <c r="L72" s="76">
        <f>'NOx from EPA HDD Certifications'!$F$5</f>
        <v>2</v>
      </c>
      <c r="M72" s="77">
        <f>'NOx from EPA HDD Certifications'!$F$6</f>
        <v>2.87</v>
      </c>
      <c r="N72" s="77">
        <f>'NOx from EPA HDD Certifications'!$F$7</f>
        <v>4.0999999999999996</v>
      </c>
      <c r="O72" s="26">
        <f t="shared" si="36"/>
        <v>8.2569900000000001</v>
      </c>
      <c r="P72" s="21"/>
      <c r="Q72" s="21"/>
      <c r="R72" s="159">
        <v>2019</v>
      </c>
      <c r="S72" s="21" t="s">
        <v>24</v>
      </c>
      <c r="T72" s="21"/>
      <c r="U72" s="21">
        <v>2015</v>
      </c>
      <c r="V72" s="21"/>
      <c r="W72" s="21"/>
      <c r="X72" s="78"/>
      <c r="Y72" s="79">
        <v>0.05</v>
      </c>
      <c r="Z72" s="79"/>
      <c r="AA72" s="27">
        <f t="shared" si="40"/>
        <v>0.14945</v>
      </c>
      <c r="AB72" s="18">
        <f t="shared" si="11"/>
        <v>78.63</v>
      </c>
      <c r="AC72" s="51">
        <f t="shared" si="41"/>
        <v>649.24712369999997</v>
      </c>
      <c r="AD72" s="54">
        <f t="shared" si="42"/>
        <v>11.751253499999999</v>
      </c>
      <c r="AE72" s="55">
        <f t="shared" si="43"/>
        <v>637.49587020000001</v>
      </c>
      <c r="AF72" s="52">
        <f t="shared" si="37"/>
        <v>0.12882114572787878</v>
      </c>
      <c r="AG72" s="50">
        <f t="shared" si="38"/>
        <v>2.3316390390483075E-3</v>
      </c>
      <c r="AH72" s="53">
        <f t="shared" si="39"/>
        <v>0.12648950668883049</v>
      </c>
      <c r="AI72" s="75"/>
    </row>
    <row r="73" spans="1:35" x14ac:dyDescent="0.3">
      <c r="A73" s="39" t="s">
        <v>60</v>
      </c>
      <c r="B73" s="18" t="s">
        <v>74</v>
      </c>
      <c r="C73" s="18">
        <f t="shared" si="28"/>
        <v>63</v>
      </c>
      <c r="D73" s="15" t="str">
        <f>'Fulton-DERA Direct'!E67</f>
        <v>4DBRABNX3B954319</v>
      </c>
      <c r="E73" s="15">
        <f>'Fulton-DERA Direct'!I67</f>
        <v>2003</v>
      </c>
      <c r="F73" s="15" t="s">
        <v>24</v>
      </c>
      <c r="G73" s="15"/>
      <c r="H73" s="15"/>
      <c r="I73" s="15">
        <v>1994</v>
      </c>
      <c r="J73" s="15"/>
      <c r="K73" s="15"/>
      <c r="L73" s="76">
        <f>'NOx from EPA HDD Certifications'!$F$5</f>
        <v>2</v>
      </c>
      <c r="M73" s="77">
        <f>'NOx from EPA HDD Certifications'!$F$6</f>
        <v>2.87</v>
      </c>
      <c r="N73" s="77">
        <f>'NOx from EPA HDD Certifications'!$F$7</f>
        <v>4.0999999999999996</v>
      </c>
      <c r="O73" s="26">
        <f t="shared" si="36"/>
        <v>8.2569900000000001</v>
      </c>
      <c r="P73" s="21"/>
      <c r="Q73" s="21"/>
      <c r="R73" s="159">
        <v>2019</v>
      </c>
      <c r="S73" s="21" t="s">
        <v>24</v>
      </c>
      <c r="T73" s="21"/>
      <c r="U73" s="21">
        <v>2015</v>
      </c>
      <c r="V73" s="21"/>
      <c r="W73" s="21"/>
      <c r="X73" s="78"/>
      <c r="Y73" s="79">
        <v>0.05</v>
      </c>
      <c r="Z73" s="79"/>
      <c r="AA73" s="27">
        <f t="shared" si="40"/>
        <v>0.14945</v>
      </c>
      <c r="AB73" s="18">
        <f t="shared" si="11"/>
        <v>78.63</v>
      </c>
      <c r="AC73" s="51">
        <f t="shared" si="41"/>
        <v>649.24712369999997</v>
      </c>
      <c r="AD73" s="54">
        <f t="shared" si="42"/>
        <v>11.751253499999999</v>
      </c>
      <c r="AE73" s="55">
        <f t="shared" si="43"/>
        <v>637.49587020000001</v>
      </c>
      <c r="AF73" s="52">
        <f t="shared" si="37"/>
        <v>0.12882114572787878</v>
      </c>
      <c r="AG73" s="50">
        <f t="shared" si="38"/>
        <v>2.3316390390483075E-3</v>
      </c>
      <c r="AH73" s="53">
        <f t="shared" si="39"/>
        <v>0.12648950668883049</v>
      </c>
      <c r="AI73" s="75"/>
    </row>
    <row r="74" spans="1:35" x14ac:dyDescent="0.3">
      <c r="A74" s="39" t="s">
        <v>60</v>
      </c>
      <c r="B74" s="18" t="s">
        <v>74</v>
      </c>
      <c r="C74" s="18">
        <f t="shared" si="28"/>
        <v>64</v>
      </c>
      <c r="D74" s="15" t="str">
        <f>'Fulton-DERA Direct'!E68</f>
        <v>4DRBRABN6B954320</v>
      </c>
      <c r="E74" s="15">
        <f>'Fulton-DERA Direct'!I68</f>
        <v>2003</v>
      </c>
      <c r="F74" s="15" t="s">
        <v>24</v>
      </c>
      <c r="G74" s="15"/>
      <c r="H74" s="15"/>
      <c r="I74" s="15">
        <v>1994</v>
      </c>
      <c r="J74" s="15"/>
      <c r="K74" s="15"/>
      <c r="L74" s="76">
        <f>'NOx from EPA HDD Certifications'!$F$5</f>
        <v>2</v>
      </c>
      <c r="M74" s="77">
        <f>'NOx from EPA HDD Certifications'!$F$6</f>
        <v>2.87</v>
      </c>
      <c r="N74" s="77">
        <f>'NOx from EPA HDD Certifications'!$F$7</f>
        <v>4.0999999999999996</v>
      </c>
      <c r="O74" s="26">
        <f t="shared" si="36"/>
        <v>8.2569900000000001</v>
      </c>
      <c r="P74" s="21"/>
      <c r="Q74" s="21"/>
      <c r="R74" s="159">
        <v>2019</v>
      </c>
      <c r="S74" s="21" t="s">
        <v>24</v>
      </c>
      <c r="T74" s="21"/>
      <c r="U74" s="21">
        <v>2015</v>
      </c>
      <c r="V74" s="21"/>
      <c r="W74" s="21"/>
      <c r="X74" s="78"/>
      <c r="Y74" s="79">
        <v>0.05</v>
      </c>
      <c r="Z74" s="79"/>
      <c r="AA74" s="27">
        <f t="shared" si="40"/>
        <v>0.14945</v>
      </c>
      <c r="AB74" s="18">
        <f t="shared" si="11"/>
        <v>78.63</v>
      </c>
      <c r="AC74" s="51">
        <f t="shared" si="41"/>
        <v>649.24712369999997</v>
      </c>
      <c r="AD74" s="54">
        <f t="shared" si="42"/>
        <v>11.751253499999999</v>
      </c>
      <c r="AE74" s="55">
        <f t="shared" si="43"/>
        <v>637.49587020000001</v>
      </c>
      <c r="AF74" s="52">
        <f t="shared" si="37"/>
        <v>0.12882114572787878</v>
      </c>
      <c r="AG74" s="50">
        <f t="shared" si="38"/>
        <v>2.3316390390483075E-3</v>
      </c>
      <c r="AH74" s="53">
        <f t="shared" si="39"/>
        <v>0.12648950668883049</v>
      </c>
      <c r="AI74" s="75"/>
    </row>
    <row r="75" spans="1:35" x14ac:dyDescent="0.3">
      <c r="A75" s="39" t="s">
        <v>60</v>
      </c>
      <c r="B75" s="18" t="s">
        <v>74</v>
      </c>
      <c r="C75" s="18">
        <f t="shared" si="28"/>
        <v>65</v>
      </c>
      <c r="D75" s="15" t="str">
        <f>'Fulton-DERA Direct'!E69</f>
        <v>4DRBABN83B954321</v>
      </c>
      <c r="E75" s="15">
        <f>'Fulton-DERA Direct'!I69</f>
        <v>2003</v>
      </c>
      <c r="F75" s="15" t="s">
        <v>24</v>
      </c>
      <c r="G75" s="15"/>
      <c r="H75" s="15"/>
      <c r="I75" s="15">
        <v>1994</v>
      </c>
      <c r="J75" s="15"/>
      <c r="K75" s="15"/>
      <c r="L75" s="76">
        <f>'NOx from EPA HDD Certifications'!$F$5</f>
        <v>2</v>
      </c>
      <c r="M75" s="77">
        <f>'NOx from EPA HDD Certifications'!$F$6</f>
        <v>2.87</v>
      </c>
      <c r="N75" s="77">
        <f>'NOx from EPA HDD Certifications'!$F$7</f>
        <v>4.0999999999999996</v>
      </c>
      <c r="O75" s="26">
        <f t="shared" ref="O75:O95" si="44">M75*$AB$3</f>
        <v>8.2569900000000001</v>
      </c>
      <c r="P75" s="21"/>
      <c r="Q75" s="21"/>
      <c r="R75" s="159">
        <v>2019</v>
      </c>
      <c r="S75" s="21" t="s">
        <v>24</v>
      </c>
      <c r="T75" s="21"/>
      <c r="U75" s="21">
        <v>2015</v>
      </c>
      <c r="V75" s="21"/>
      <c r="W75" s="21"/>
      <c r="X75" s="78"/>
      <c r="Y75" s="79">
        <v>0.05</v>
      </c>
      <c r="Z75" s="79"/>
      <c r="AA75" s="27">
        <f t="shared" si="40"/>
        <v>0.14945</v>
      </c>
      <c r="AB75" s="18">
        <f t="shared" si="11"/>
        <v>78.63</v>
      </c>
      <c r="AC75" s="51">
        <f t="shared" si="41"/>
        <v>649.24712369999997</v>
      </c>
      <c r="AD75" s="54">
        <f t="shared" si="42"/>
        <v>11.751253499999999</v>
      </c>
      <c r="AE75" s="55">
        <f t="shared" si="43"/>
        <v>637.49587020000001</v>
      </c>
      <c r="AF75" s="52">
        <f t="shared" ref="AF75:AF95" si="45">AC75*$AF$3/$AF$6</f>
        <v>0.12882114572787878</v>
      </c>
      <c r="AG75" s="50">
        <f t="shared" ref="AG75:AG95" si="46">AD75*$AF$3/$AF$6</f>
        <v>2.3316390390483075E-3</v>
      </c>
      <c r="AH75" s="53">
        <f t="shared" ref="AH75:AH95" si="47">AE75*$AF$3/$AF$6</f>
        <v>0.12648950668883049</v>
      </c>
      <c r="AI75" s="75"/>
    </row>
    <row r="76" spans="1:35" x14ac:dyDescent="0.3">
      <c r="A76" s="39" t="s">
        <v>60</v>
      </c>
      <c r="B76" s="18" t="s">
        <v>74</v>
      </c>
      <c r="C76" s="18">
        <f t="shared" si="28"/>
        <v>66</v>
      </c>
      <c r="D76" s="15" t="str">
        <f>'Fulton-DERA Direct'!E70</f>
        <v>4DRBABNX3B954322</v>
      </c>
      <c r="E76" s="15">
        <f>'Fulton-DERA Direct'!I70</f>
        <v>2003</v>
      </c>
      <c r="F76" s="15" t="s">
        <v>24</v>
      </c>
      <c r="G76" s="15"/>
      <c r="H76" s="15"/>
      <c r="I76" s="15">
        <v>1994</v>
      </c>
      <c r="J76" s="15"/>
      <c r="K76" s="15"/>
      <c r="L76" s="76">
        <f>'NOx from EPA HDD Certifications'!$F$5</f>
        <v>2</v>
      </c>
      <c r="M76" s="77">
        <f>'NOx from EPA HDD Certifications'!$F$6</f>
        <v>2.87</v>
      </c>
      <c r="N76" s="77">
        <f>'NOx from EPA HDD Certifications'!$F$7</f>
        <v>4.0999999999999996</v>
      </c>
      <c r="O76" s="26">
        <f t="shared" si="44"/>
        <v>8.2569900000000001</v>
      </c>
      <c r="P76" s="21"/>
      <c r="Q76" s="21"/>
      <c r="R76" s="159">
        <v>2019</v>
      </c>
      <c r="S76" s="21" t="s">
        <v>24</v>
      </c>
      <c r="T76" s="21"/>
      <c r="U76" s="21">
        <v>2015</v>
      </c>
      <c r="V76" s="21"/>
      <c r="W76" s="21"/>
      <c r="X76" s="78"/>
      <c r="Y76" s="79">
        <v>0.05</v>
      </c>
      <c r="Z76" s="79"/>
      <c r="AA76" s="27">
        <f t="shared" si="40"/>
        <v>0.14945</v>
      </c>
      <c r="AB76" s="18">
        <f t="shared" si="11"/>
        <v>78.63</v>
      </c>
      <c r="AC76" s="51">
        <f t="shared" si="41"/>
        <v>649.24712369999997</v>
      </c>
      <c r="AD76" s="54">
        <f t="shared" si="42"/>
        <v>11.751253499999999</v>
      </c>
      <c r="AE76" s="55">
        <f t="shared" si="43"/>
        <v>637.49587020000001</v>
      </c>
      <c r="AF76" s="52">
        <f t="shared" si="45"/>
        <v>0.12882114572787878</v>
      </c>
      <c r="AG76" s="50">
        <f t="shared" si="46"/>
        <v>2.3316390390483075E-3</v>
      </c>
      <c r="AH76" s="53">
        <f t="shared" si="47"/>
        <v>0.12648950668883049</v>
      </c>
      <c r="AI76" s="75"/>
    </row>
    <row r="77" spans="1:35" x14ac:dyDescent="0.3">
      <c r="A77" s="39" t="s">
        <v>60</v>
      </c>
      <c r="B77" s="18" t="s">
        <v>74</v>
      </c>
      <c r="C77" s="18">
        <f t="shared" si="28"/>
        <v>67</v>
      </c>
      <c r="D77" s="15" t="str">
        <f>'Fulton-DERA Direct'!E71</f>
        <v>4DRBABN13B954323</v>
      </c>
      <c r="E77" s="15">
        <f>'Fulton-DERA Direct'!I71</f>
        <v>2003</v>
      </c>
      <c r="F77" s="15" t="s">
        <v>24</v>
      </c>
      <c r="G77" s="15"/>
      <c r="H77" s="15"/>
      <c r="I77" s="15">
        <v>1994</v>
      </c>
      <c r="J77" s="15"/>
      <c r="K77" s="15"/>
      <c r="L77" s="76">
        <f>'NOx from EPA HDD Certifications'!$F$5</f>
        <v>2</v>
      </c>
      <c r="M77" s="77">
        <f>'NOx from EPA HDD Certifications'!$F$6</f>
        <v>2.87</v>
      </c>
      <c r="N77" s="77">
        <f>'NOx from EPA HDD Certifications'!$F$7</f>
        <v>4.0999999999999996</v>
      </c>
      <c r="O77" s="26">
        <f t="shared" si="44"/>
        <v>8.2569900000000001</v>
      </c>
      <c r="P77" s="21"/>
      <c r="Q77" s="21"/>
      <c r="R77" s="159">
        <v>2019</v>
      </c>
      <c r="S77" s="21" t="s">
        <v>24</v>
      </c>
      <c r="T77" s="21"/>
      <c r="U77" s="21">
        <v>2015</v>
      </c>
      <c r="V77" s="21"/>
      <c r="W77" s="21"/>
      <c r="X77" s="78"/>
      <c r="Y77" s="79">
        <v>0.05</v>
      </c>
      <c r="Z77" s="79"/>
      <c r="AA77" s="27">
        <f t="shared" si="40"/>
        <v>0.14945</v>
      </c>
      <c r="AB77" s="18">
        <f t="shared" ref="AB77:AB95" si="48">AB76</f>
        <v>78.63</v>
      </c>
      <c r="AC77" s="51">
        <f t="shared" si="41"/>
        <v>649.24712369999997</v>
      </c>
      <c r="AD77" s="54">
        <f t="shared" si="42"/>
        <v>11.751253499999999</v>
      </c>
      <c r="AE77" s="55">
        <f t="shared" si="43"/>
        <v>637.49587020000001</v>
      </c>
      <c r="AF77" s="52">
        <f t="shared" si="45"/>
        <v>0.12882114572787878</v>
      </c>
      <c r="AG77" s="50">
        <f t="shared" si="46"/>
        <v>2.3316390390483075E-3</v>
      </c>
      <c r="AH77" s="53">
        <f t="shared" si="47"/>
        <v>0.12648950668883049</v>
      </c>
      <c r="AI77" s="75"/>
    </row>
    <row r="78" spans="1:35" x14ac:dyDescent="0.3">
      <c r="A78" s="39" t="s">
        <v>60</v>
      </c>
      <c r="B78" s="18" t="s">
        <v>74</v>
      </c>
      <c r="C78" s="18">
        <f t="shared" si="28"/>
        <v>68</v>
      </c>
      <c r="D78" s="15" t="str">
        <f>'Fulton-DERA Direct'!E72</f>
        <v>4DRBRABN33B954324</v>
      </c>
      <c r="E78" s="15">
        <f>'Fulton-DERA Direct'!I72</f>
        <v>2003</v>
      </c>
      <c r="F78" s="15" t="s">
        <v>24</v>
      </c>
      <c r="G78" s="15"/>
      <c r="H78" s="15"/>
      <c r="I78" s="15">
        <v>1994</v>
      </c>
      <c r="J78" s="15"/>
      <c r="K78" s="15"/>
      <c r="L78" s="76">
        <f>'NOx from EPA HDD Certifications'!$F$5</f>
        <v>2</v>
      </c>
      <c r="M78" s="77">
        <f>'NOx from EPA HDD Certifications'!$F$6</f>
        <v>2.87</v>
      </c>
      <c r="N78" s="77">
        <f>'NOx from EPA HDD Certifications'!$F$7</f>
        <v>4.0999999999999996</v>
      </c>
      <c r="O78" s="26">
        <f t="shared" si="44"/>
        <v>8.2569900000000001</v>
      </c>
      <c r="P78" s="21"/>
      <c r="Q78" s="21"/>
      <c r="R78" s="159">
        <v>2019</v>
      </c>
      <c r="S78" s="21" t="s">
        <v>24</v>
      </c>
      <c r="T78" s="21"/>
      <c r="U78" s="21">
        <v>2015</v>
      </c>
      <c r="V78" s="21"/>
      <c r="W78" s="21"/>
      <c r="X78" s="78"/>
      <c r="Y78" s="79">
        <v>0.05</v>
      </c>
      <c r="Z78" s="79"/>
      <c r="AA78" s="27">
        <f t="shared" si="40"/>
        <v>0.14945</v>
      </c>
      <c r="AB78" s="18">
        <f t="shared" si="48"/>
        <v>78.63</v>
      </c>
      <c r="AC78" s="51">
        <f t="shared" si="41"/>
        <v>649.24712369999997</v>
      </c>
      <c r="AD78" s="54">
        <f t="shared" si="42"/>
        <v>11.751253499999999</v>
      </c>
      <c r="AE78" s="55">
        <f t="shared" si="43"/>
        <v>637.49587020000001</v>
      </c>
      <c r="AF78" s="52">
        <f t="shared" si="45"/>
        <v>0.12882114572787878</v>
      </c>
      <c r="AG78" s="50">
        <f t="shared" si="46"/>
        <v>2.3316390390483075E-3</v>
      </c>
      <c r="AH78" s="53">
        <f t="shared" si="47"/>
        <v>0.12648950668883049</v>
      </c>
      <c r="AI78" s="75"/>
    </row>
    <row r="79" spans="1:35" x14ac:dyDescent="0.3">
      <c r="A79" s="39" t="s">
        <v>60</v>
      </c>
      <c r="B79" s="18" t="s">
        <v>74</v>
      </c>
      <c r="C79" s="18">
        <f t="shared" si="28"/>
        <v>69</v>
      </c>
      <c r="D79" s="15" t="str">
        <f>'Fulton-DERA Direct'!E73</f>
        <v>4DRBRABN04B964603</v>
      </c>
      <c r="E79" s="15">
        <f>'Fulton-DERA Direct'!I73</f>
        <v>2004</v>
      </c>
      <c r="F79" s="15" t="s">
        <v>24</v>
      </c>
      <c r="G79" s="15"/>
      <c r="H79" s="15"/>
      <c r="I79" s="15">
        <v>1994</v>
      </c>
      <c r="J79" s="15"/>
      <c r="K79" s="15"/>
      <c r="L79" s="76">
        <f>'NOx from EPA HDD Certifications'!$G$5</f>
        <v>2</v>
      </c>
      <c r="M79" s="77">
        <f>'NOx from EPA HDD Certifications'!$G$6</f>
        <v>2.52</v>
      </c>
      <c r="N79" s="77">
        <f>'NOx from EPA HDD Certifications'!$G$7</f>
        <v>4.0999999999999996</v>
      </c>
      <c r="O79" s="26">
        <f t="shared" si="44"/>
        <v>7.2500399999999994</v>
      </c>
      <c r="P79" s="21"/>
      <c r="Q79" s="21"/>
      <c r="R79" s="159">
        <v>2019</v>
      </c>
      <c r="S79" s="21" t="s">
        <v>24</v>
      </c>
      <c r="T79" s="21"/>
      <c r="U79" s="21">
        <v>2015</v>
      </c>
      <c r="V79" s="21"/>
      <c r="W79" s="21"/>
      <c r="X79" s="78"/>
      <c r="Y79" s="79">
        <v>0.05</v>
      </c>
      <c r="Z79" s="79"/>
      <c r="AA79" s="27">
        <f t="shared" si="40"/>
        <v>0.14945</v>
      </c>
      <c r="AB79" s="18">
        <f t="shared" si="48"/>
        <v>78.63</v>
      </c>
      <c r="AC79" s="51">
        <f t="shared" si="41"/>
        <v>570.07064519999994</v>
      </c>
      <c r="AD79" s="54">
        <f t="shared" si="42"/>
        <v>11.751253499999999</v>
      </c>
      <c r="AE79" s="55">
        <f t="shared" si="43"/>
        <v>558.31939169999998</v>
      </c>
      <c r="AF79" s="52">
        <f t="shared" si="45"/>
        <v>0.11311124990740576</v>
      </c>
      <c r="AG79" s="50">
        <f t="shared" si="46"/>
        <v>2.3316390390483075E-3</v>
      </c>
      <c r="AH79" s="53">
        <f t="shared" si="47"/>
        <v>0.11077961086835747</v>
      </c>
      <c r="AI79" s="75"/>
    </row>
    <row r="80" spans="1:35" x14ac:dyDescent="0.3">
      <c r="A80" s="39" t="s">
        <v>60</v>
      </c>
      <c r="B80" s="18" t="s">
        <v>74</v>
      </c>
      <c r="C80" s="18">
        <f t="shared" si="28"/>
        <v>70</v>
      </c>
      <c r="D80" s="15" t="str">
        <f>'Fulton-DERA Direct'!E74</f>
        <v>4DRBRABN24B964604</v>
      </c>
      <c r="E80" s="15">
        <f>'Fulton-DERA Direct'!I74</f>
        <v>2004</v>
      </c>
      <c r="F80" s="15" t="s">
        <v>24</v>
      </c>
      <c r="G80" s="15"/>
      <c r="H80" s="15"/>
      <c r="I80" s="15">
        <v>1994</v>
      </c>
      <c r="J80" s="15"/>
      <c r="K80" s="15"/>
      <c r="L80" s="76">
        <f>'NOx from EPA HDD Certifications'!$G$5</f>
        <v>2</v>
      </c>
      <c r="M80" s="77">
        <f>'NOx from EPA HDD Certifications'!$G$6</f>
        <v>2.52</v>
      </c>
      <c r="N80" s="77">
        <f>'NOx from EPA HDD Certifications'!$G$7</f>
        <v>4.0999999999999996</v>
      </c>
      <c r="O80" s="26">
        <f t="shared" si="44"/>
        <v>7.2500399999999994</v>
      </c>
      <c r="P80" s="21"/>
      <c r="Q80" s="21"/>
      <c r="R80" s="159">
        <v>2019</v>
      </c>
      <c r="S80" s="21" t="s">
        <v>24</v>
      </c>
      <c r="T80" s="21"/>
      <c r="U80" s="21">
        <v>2015</v>
      </c>
      <c r="V80" s="21"/>
      <c r="W80" s="21"/>
      <c r="X80" s="78"/>
      <c r="Y80" s="79">
        <v>0.05</v>
      </c>
      <c r="Z80" s="79"/>
      <c r="AA80" s="27">
        <f t="shared" si="40"/>
        <v>0.14945</v>
      </c>
      <c r="AB80" s="18">
        <f t="shared" si="48"/>
        <v>78.63</v>
      </c>
      <c r="AC80" s="51">
        <f t="shared" si="41"/>
        <v>570.07064519999994</v>
      </c>
      <c r="AD80" s="54">
        <f t="shared" si="42"/>
        <v>11.751253499999999</v>
      </c>
      <c r="AE80" s="55">
        <f t="shared" si="43"/>
        <v>558.31939169999998</v>
      </c>
      <c r="AF80" s="52">
        <f t="shared" si="45"/>
        <v>0.11311124990740576</v>
      </c>
      <c r="AG80" s="50">
        <f t="shared" si="46"/>
        <v>2.3316390390483075E-3</v>
      </c>
      <c r="AH80" s="53">
        <f t="shared" si="47"/>
        <v>0.11077961086835747</v>
      </c>
      <c r="AI80" s="75"/>
    </row>
    <row r="81" spans="1:35" x14ac:dyDescent="0.3">
      <c r="A81" s="39" t="s">
        <v>60</v>
      </c>
      <c r="B81" s="18" t="s">
        <v>74</v>
      </c>
      <c r="C81" s="18">
        <f t="shared" si="28"/>
        <v>71</v>
      </c>
      <c r="D81" s="15" t="str">
        <f>'Fulton-DERA Direct'!E75</f>
        <v>4DRBRAN44B964605</v>
      </c>
      <c r="E81" s="15">
        <f>'Fulton-DERA Direct'!I75</f>
        <v>2004</v>
      </c>
      <c r="F81" s="15" t="s">
        <v>24</v>
      </c>
      <c r="G81" s="15"/>
      <c r="H81" s="15"/>
      <c r="I81" s="15">
        <v>1994</v>
      </c>
      <c r="J81" s="15"/>
      <c r="K81" s="15"/>
      <c r="L81" s="76">
        <f>'NOx from EPA HDD Certifications'!$G$5</f>
        <v>2</v>
      </c>
      <c r="M81" s="77">
        <f>'NOx from EPA HDD Certifications'!$G$6</f>
        <v>2.52</v>
      </c>
      <c r="N81" s="77">
        <f>'NOx from EPA HDD Certifications'!$G$7</f>
        <v>4.0999999999999996</v>
      </c>
      <c r="O81" s="26">
        <f t="shared" si="44"/>
        <v>7.2500399999999994</v>
      </c>
      <c r="P81" s="21"/>
      <c r="Q81" s="21"/>
      <c r="R81" s="159">
        <v>2019</v>
      </c>
      <c r="S81" s="21" t="s">
        <v>24</v>
      </c>
      <c r="T81" s="21"/>
      <c r="U81" s="21">
        <v>2015</v>
      </c>
      <c r="V81" s="21"/>
      <c r="W81" s="21"/>
      <c r="X81" s="78"/>
      <c r="Y81" s="79">
        <v>0.05</v>
      </c>
      <c r="Z81" s="79"/>
      <c r="AA81" s="27">
        <f t="shared" si="40"/>
        <v>0.14945</v>
      </c>
      <c r="AB81" s="18">
        <f t="shared" si="48"/>
        <v>78.63</v>
      </c>
      <c r="AC81" s="51">
        <f t="shared" si="41"/>
        <v>570.07064519999994</v>
      </c>
      <c r="AD81" s="54">
        <f t="shared" si="42"/>
        <v>11.751253499999999</v>
      </c>
      <c r="AE81" s="55">
        <f t="shared" si="43"/>
        <v>558.31939169999998</v>
      </c>
      <c r="AF81" s="52">
        <f t="shared" si="45"/>
        <v>0.11311124990740576</v>
      </c>
      <c r="AG81" s="50">
        <f t="shared" si="46"/>
        <v>2.3316390390483075E-3</v>
      </c>
      <c r="AH81" s="53">
        <f t="shared" si="47"/>
        <v>0.11077961086835747</v>
      </c>
      <c r="AI81" s="75"/>
    </row>
    <row r="82" spans="1:35" x14ac:dyDescent="0.3">
      <c r="A82" s="39" t="s">
        <v>60</v>
      </c>
      <c r="B82" s="18" t="s">
        <v>74</v>
      </c>
      <c r="C82" s="18">
        <f t="shared" si="28"/>
        <v>72</v>
      </c>
      <c r="D82" s="15" t="str">
        <f>'Fulton-DERA Direct'!E76</f>
        <v>4DRBRABN54B963706</v>
      </c>
      <c r="E82" s="15">
        <f>'Fulton-DERA Direct'!I76</f>
        <v>2004</v>
      </c>
      <c r="F82" s="15" t="s">
        <v>24</v>
      </c>
      <c r="G82" s="15"/>
      <c r="H82" s="15"/>
      <c r="I82" s="15">
        <v>1994</v>
      </c>
      <c r="J82" s="15"/>
      <c r="K82" s="15"/>
      <c r="L82" s="76">
        <f>'NOx from EPA HDD Certifications'!$G$5</f>
        <v>2</v>
      </c>
      <c r="M82" s="77">
        <f>'NOx from EPA HDD Certifications'!$G$6</f>
        <v>2.52</v>
      </c>
      <c r="N82" s="77">
        <f>'NOx from EPA HDD Certifications'!$G$7</f>
        <v>4.0999999999999996</v>
      </c>
      <c r="O82" s="26">
        <f t="shared" si="44"/>
        <v>7.2500399999999994</v>
      </c>
      <c r="P82" s="21"/>
      <c r="Q82" s="21"/>
      <c r="R82" s="159">
        <v>2019</v>
      </c>
      <c r="S82" s="21" t="s">
        <v>24</v>
      </c>
      <c r="T82" s="21"/>
      <c r="U82" s="21">
        <v>2015</v>
      </c>
      <c r="V82" s="21"/>
      <c r="W82" s="21"/>
      <c r="X82" s="78"/>
      <c r="Y82" s="79">
        <v>0.05</v>
      </c>
      <c r="Z82" s="79"/>
      <c r="AA82" s="27">
        <f t="shared" si="40"/>
        <v>0.14945</v>
      </c>
      <c r="AB82" s="18">
        <f t="shared" si="48"/>
        <v>78.63</v>
      </c>
      <c r="AC82" s="51">
        <f t="shared" si="41"/>
        <v>570.07064519999994</v>
      </c>
      <c r="AD82" s="54">
        <f t="shared" si="42"/>
        <v>11.751253499999999</v>
      </c>
      <c r="AE82" s="55">
        <f t="shared" si="43"/>
        <v>558.31939169999998</v>
      </c>
      <c r="AF82" s="52">
        <f t="shared" si="45"/>
        <v>0.11311124990740576</v>
      </c>
      <c r="AG82" s="50">
        <f t="shared" si="46"/>
        <v>2.3316390390483075E-3</v>
      </c>
      <c r="AH82" s="53">
        <f t="shared" si="47"/>
        <v>0.11077961086835747</v>
      </c>
      <c r="AI82" s="75"/>
    </row>
    <row r="83" spans="1:35" x14ac:dyDescent="0.3">
      <c r="A83" s="39" t="s">
        <v>60</v>
      </c>
      <c r="B83" s="18" t="s">
        <v>74</v>
      </c>
      <c r="C83" s="18">
        <f t="shared" si="28"/>
        <v>73</v>
      </c>
      <c r="D83" s="15" t="str">
        <f>'Fulton-DERA Direct'!E77</f>
        <v>4DRBRABN748963707</v>
      </c>
      <c r="E83" s="15">
        <f>'Fulton-DERA Direct'!I77</f>
        <v>2004</v>
      </c>
      <c r="F83" s="15" t="s">
        <v>24</v>
      </c>
      <c r="G83" s="15"/>
      <c r="H83" s="15"/>
      <c r="I83" s="15">
        <v>1994</v>
      </c>
      <c r="J83" s="15"/>
      <c r="K83" s="15"/>
      <c r="L83" s="76">
        <f>'NOx from EPA HDD Certifications'!$G$5</f>
        <v>2</v>
      </c>
      <c r="M83" s="77">
        <f>'NOx from EPA HDD Certifications'!$G$6</f>
        <v>2.52</v>
      </c>
      <c r="N83" s="77">
        <f>'NOx from EPA HDD Certifications'!$G$7</f>
        <v>4.0999999999999996</v>
      </c>
      <c r="O83" s="26">
        <f t="shared" si="44"/>
        <v>7.2500399999999994</v>
      </c>
      <c r="P83" s="21"/>
      <c r="Q83" s="21"/>
      <c r="R83" s="159">
        <v>2019</v>
      </c>
      <c r="S83" s="21" t="s">
        <v>24</v>
      </c>
      <c r="T83" s="21"/>
      <c r="U83" s="21">
        <v>2015</v>
      </c>
      <c r="V83" s="21"/>
      <c r="W83" s="21"/>
      <c r="X83" s="78"/>
      <c r="Y83" s="79">
        <v>0.05</v>
      </c>
      <c r="Z83" s="79"/>
      <c r="AA83" s="27">
        <f t="shared" si="40"/>
        <v>0.14945</v>
      </c>
      <c r="AB83" s="18">
        <f t="shared" si="48"/>
        <v>78.63</v>
      </c>
      <c r="AC83" s="51">
        <f t="shared" si="41"/>
        <v>570.07064519999994</v>
      </c>
      <c r="AD83" s="54">
        <f t="shared" si="42"/>
        <v>11.751253499999999</v>
      </c>
      <c r="AE83" s="55">
        <f t="shared" si="43"/>
        <v>558.31939169999998</v>
      </c>
      <c r="AF83" s="52">
        <f t="shared" si="45"/>
        <v>0.11311124990740576</v>
      </c>
      <c r="AG83" s="50">
        <f t="shared" si="46"/>
        <v>2.3316390390483075E-3</v>
      </c>
      <c r="AH83" s="53">
        <f t="shared" si="47"/>
        <v>0.11077961086835747</v>
      </c>
      <c r="AI83" s="75"/>
    </row>
    <row r="84" spans="1:35" x14ac:dyDescent="0.3">
      <c r="A84" s="39" t="s">
        <v>60</v>
      </c>
      <c r="B84" s="18" t="s">
        <v>74</v>
      </c>
      <c r="C84" s="18">
        <f t="shared" si="28"/>
        <v>74</v>
      </c>
      <c r="D84" s="15" t="str">
        <f>'Fulton-DERA Direct'!E78</f>
        <v>4DRBRABN963708</v>
      </c>
      <c r="E84" s="15">
        <f>'Fulton-DERA Direct'!I78</f>
        <v>2004</v>
      </c>
      <c r="F84" s="15" t="s">
        <v>24</v>
      </c>
      <c r="G84" s="15"/>
      <c r="H84" s="15"/>
      <c r="I84" s="15">
        <v>1994</v>
      </c>
      <c r="J84" s="15"/>
      <c r="K84" s="15"/>
      <c r="L84" s="76">
        <f>'NOx from EPA HDD Certifications'!$G$5</f>
        <v>2</v>
      </c>
      <c r="M84" s="77">
        <f>'NOx from EPA HDD Certifications'!$G$6</f>
        <v>2.52</v>
      </c>
      <c r="N84" s="77">
        <f>'NOx from EPA HDD Certifications'!$G$7</f>
        <v>4.0999999999999996</v>
      </c>
      <c r="O84" s="26">
        <f t="shared" si="44"/>
        <v>7.2500399999999994</v>
      </c>
      <c r="P84" s="21"/>
      <c r="Q84" s="21"/>
      <c r="R84" s="159">
        <v>2019</v>
      </c>
      <c r="S84" s="21" t="s">
        <v>24</v>
      </c>
      <c r="T84" s="21"/>
      <c r="U84" s="21">
        <v>2015</v>
      </c>
      <c r="V84" s="21"/>
      <c r="W84" s="21"/>
      <c r="X84" s="78"/>
      <c r="Y84" s="79">
        <v>0.05</v>
      </c>
      <c r="Z84" s="79"/>
      <c r="AA84" s="27">
        <f t="shared" si="40"/>
        <v>0.14945</v>
      </c>
      <c r="AB84" s="18">
        <f t="shared" si="48"/>
        <v>78.63</v>
      </c>
      <c r="AC84" s="51">
        <f t="shared" si="41"/>
        <v>570.07064519999994</v>
      </c>
      <c r="AD84" s="54">
        <f t="shared" si="42"/>
        <v>11.751253499999999</v>
      </c>
      <c r="AE84" s="55">
        <f t="shared" si="43"/>
        <v>558.31939169999998</v>
      </c>
      <c r="AF84" s="52">
        <f t="shared" si="45"/>
        <v>0.11311124990740576</v>
      </c>
      <c r="AG84" s="50">
        <f t="shared" si="46"/>
        <v>2.3316390390483075E-3</v>
      </c>
      <c r="AH84" s="53">
        <f t="shared" si="47"/>
        <v>0.11077961086835747</v>
      </c>
      <c r="AI84" s="75"/>
    </row>
    <row r="85" spans="1:35" x14ac:dyDescent="0.3">
      <c r="A85" s="39" t="s">
        <v>60</v>
      </c>
      <c r="B85" s="18" t="s">
        <v>74</v>
      </c>
      <c r="C85" s="18">
        <f t="shared" si="28"/>
        <v>75</v>
      </c>
      <c r="D85" s="15" t="str">
        <f>'Fulton-DERA Direct'!E79</f>
        <v>4DRBRABN04B963709</v>
      </c>
      <c r="E85" s="15">
        <f>'Fulton-DERA Direct'!I79</f>
        <v>2004</v>
      </c>
      <c r="F85" s="15" t="s">
        <v>24</v>
      </c>
      <c r="G85" s="15"/>
      <c r="H85" s="15"/>
      <c r="I85" s="15">
        <v>1994</v>
      </c>
      <c r="J85" s="15"/>
      <c r="K85" s="15"/>
      <c r="L85" s="76">
        <f>'NOx from EPA HDD Certifications'!$G$5</f>
        <v>2</v>
      </c>
      <c r="M85" s="77">
        <f>'NOx from EPA HDD Certifications'!$G$6</f>
        <v>2.52</v>
      </c>
      <c r="N85" s="77">
        <f>'NOx from EPA HDD Certifications'!$G$7</f>
        <v>4.0999999999999996</v>
      </c>
      <c r="O85" s="26">
        <f t="shared" si="44"/>
        <v>7.2500399999999994</v>
      </c>
      <c r="P85" s="21"/>
      <c r="Q85" s="21"/>
      <c r="R85" s="159">
        <v>2019</v>
      </c>
      <c r="S85" s="21" t="s">
        <v>24</v>
      </c>
      <c r="T85" s="21"/>
      <c r="U85" s="21">
        <v>2015</v>
      </c>
      <c r="V85" s="21"/>
      <c r="W85" s="21"/>
      <c r="X85" s="78"/>
      <c r="Y85" s="79">
        <v>0.05</v>
      </c>
      <c r="Z85" s="79"/>
      <c r="AA85" s="27">
        <f t="shared" si="40"/>
        <v>0.14945</v>
      </c>
      <c r="AB85" s="18">
        <f t="shared" si="48"/>
        <v>78.63</v>
      </c>
      <c r="AC85" s="51">
        <f t="shared" si="41"/>
        <v>570.07064519999994</v>
      </c>
      <c r="AD85" s="54">
        <f t="shared" si="42"/>
        <v>11.751253499999999</v>
      </c>
      <c r="AE85" s="55">
        <f t="shared" si="43"/>
        <v>558.31939169999998</v>
      </c>
      <c r="AF85" s="52">
        <f t="shared" si="45"/>
        <v>0.11311124990740576</v>
      </c>
      <c r="AG85" s="50">
        <f t="shared" si="46"/>
        <v>2.3316390390483075E-3</v>
      </c>
      <c r="AH85" s="53">
        <f t="shared" si="47"/>
        <v>0.11077961086835747</v>
      </c>
      <c r="AI85" s="75"/>
    </row>
    <row r="86" spans="1:35" x14ac:dyDescent="0.3">
      <c r="A86" s="39" t="s">
        <v>60</v>
      </c>
      <c r="B86" s="18" t="s">
        <v>74</v>
      </c>
      <c r="C86" s="18">
        <f t="shared" si="28"/>
        <v>76</v>
      </c>
      <c r="D86" s="15" t="str">
        <f>'Fulton-DERA Direct'!E80</f>
        <v>4DRBRABN74B963710</v>
      </c>
      <c r="E86" s="15">
        <f>'Fulton-DERA Direct'!I80</f>
        <v>2004</v>
      </c>
      <c r="F86" s="15" t="s">
        <v>24</v>
      </c>
      <c r="G86" s="15"/>
      <c r="H86" s="15"/>
      <c r="I86" s="15">
        <v>1994</v>
      </c>
      <c r="J86" s="15"/>
      <c r="K86" s="15"/>
      <c r="L86" s="76">
        <f>'NOx from EPA HDD Certifications'!$G$5</f>
        <v>2</v>
      </c>
      <c r="M86" s="77">
        <f>'NOx from EPA HDD Certifications'!$G$6</f>
        <v>2.52</v>
      </c>
      <c r="N86" s="77">
        <f>'NOx from EPA HDD Certifications'!$G$7</f>
        <v>4.0999999999999996</v>
      </c>
      <c r="O86" s="26">
        <f t="shared" si="44"/>
        <v>7.2500399999999994</v>
      </c>
      <c r="P86" s="21"/>
      <c r="Q86" s="21"/>
      <c r="R86" s="159">
        <v>2019</v>
      </c>
      <c r="S86" s="21" t="s">
        <v>24</v>
      </c>
      <c r="T86" s="21"/>
      <c r="U86" s="21">
        <v>2015</v>
      </c>
      <c r="V86" s="21"/>
      <c r="W86" s="21"/>
      <c r="X86" s="78"/>
      <c r="Y86" s="79">
        <v>0.05</v>
      </c>
      <c r="Z86" s="79"/>
      <c r="AA86" s="27">
        <f t="shared" si="40"/>
        <v>0.14945</v>
      </c>
      <c r="AB86" s="18">
        <f t="shared" si="48"/>
        <v>78.63</v>
      </c>
      <c r="AC86" s="51">
        <f t="shared" si="41"/>
        <v>570.07064519999994</v>
      </c>
      <c r="AD86" s="54">
        <f t="shared" si="42"/>
        <v>11.751253499999999</v>
      </c>
      <c r="AE86" s="55">
        <f t="shared" si="43"/>
        <v>558.31939169999998</v>
      </c>
      <c r="AF86" s="52">
        <f t="shared" si="45"/>
        <v>0.11311124990740576</v>
      </c>
      <c r="AG86" s="50">
        <f t="shared" si="46"/>
        <v>2.3316390390483075E-3</v>
      </c>
      <c r="AH86" s="53">
        <f t="shared" si="47"/>
        <v>0.11077961086835747</v>
      </c>
      <c r="AI86" s="75"/>
    </row>
    <row r="87" spans="1:35" x14ac:dyDescent="0.3">
      <c r="A87" s="39" t="s">
        <v>60</v>
      </c>
      <c r="B87" s="18" t="s">
        <v>74</v>
      </c>
      <c r="C87" s="18">
        <f t="shared" si="28"/>
        <v>77</v>
      </c>
      <c r="D87" s="15" t="str">
        <f>'Fulton-DERA Direct'!E81</f>
        <v>4DBRBRABN94B963711</v>
      </c>
      <c r="E87" s="15">
        <f>'Fulton-DERA Direct'!I81</f>
        <v>2004</v>
      </c>
      <c r="F87" s="15" t="s">
        <v>24</v>
      </c>
      <c r="G87" s="15"/>
      <c r="H87" s="15"/>
      <c r="I87" s="15">
        <v>1994</v>
      </c>
      <c r="J87" s="15"/>
      <c r="K87" s="15"/>
      <c r="L87" s="76">
        <f>'NOx from EPA HDD Certifications'!$G$5</f>
        <v>2</v>
      </c>
      <c r="M87" s="77">
        <f>'NOx from EPA HDD Certifications'!$G$6</f>
        <v>2.52</v>
      </c>
      <c r="N87" s="77">
        <f>'NOx from EPA HDD Certifications'!$G$7</f>
        <v>4.0999999999999996</v>
      </c>
      <c r="O87" s="26">
        <f t="shared" si="44"/>
        <v>7.2500399999999994</v>
      </c>
      <c r="P87" s="21"/>
      <c r="Q87" s="21"/>
      <c r="R87" s="159">
        <v>2019</v>
      </c>
      <c r="S87" s="21" t="s">
        <v>24</v>
      </c>
      <c r="T87" s="21"/>
      <c r="U87" s="21">
        <v>2015</v>
      </c>
      <c r="V87" s="21"/>
      <c r="W87" s="21"/>
      <c r="X87" s="78"/>
      <c r="Y87" s="79">
        <v>0.05</v>
      </c>
      <c r="Z87" s="79"/>
      <c r="AA87" s="27">
        <f t="shared" si="40"/>
        <v>0.14945</v>
      </c>
      <c r="AB87" s="18">
        <f t="shared" si="48"/>
        <v>78.63</v>
      </c>
      <c r="AC87" s="51">
        <f t="shared" si="41"/>
        <v>570.07064519999994</v>
      </c>
      <c r="AD87" s="54">
        <f t="shared" si="42"/>
        <v>11.751253499999999</v>
      </c>
      <c r="AE87" s="55">
        <f t="shared" si="43"/>
        <v>558.31939169999998</v>
      </c>
      <c r="AF87" s="52">
        <f t="shared" si="45"/>
        <v>0.11311124990740576</v>
      </c>
      <c r="AG87" s="50">
        <f t="shared" si="46"/>
        <v>2.3316390390483075E-3</v>
      </c>
      <c r="AH87" s="53">
        <f t="shared" si="47"/>
        <v>0.11077961086835747</v>
      </c>
      <c r="AI87" s="75"/>
    </row>
    <row r="88" spans="1:35" x14ac:dyDescent="0.3">
      <c r="A88" s="39" t="s">
        <v>60</v>
      </c>
      <c r="B88" s="18" t="s">
        <v>74</v>
      </c>
      <c r="C88" s="18">
        <f t="shared" si="28"/>
        <v>78</v>
      </c>
      <c r="D88" s="15" t="str">
        <f>'Fulton-DERA Direct'!E82</f>
        <v>4DBRUAFN45A979766</v>
      </c>
      <c r="E88" s="15">
        <f>'Fulton-DERA Direct'!I82</f>
        <v>2005</v>
      </c>
      <c r="F88" s="15" t="s">
        <v>24</v>
      </c>
      <c r="G88" s="15"/>
      <c r="H88" s="15"/>
      <c r="I88" s="15">
        <v>1994</v>
      </c>
      <c r="J88" s="15"/>
      <c r="K88" s="15"/>
      <c r="L88" s="76">
        <f>'NOx from EPA HDD Certifications'!$H$5</f>
        <v>2</v>
      </c>
      <c r="M88" s="77">
        <f>'NOx from EPA HDD Certifications'!$H$6</f>
        <v>2.38</v>
      </c>
      <c r="N88" s="77">
        <f>'NOx from EPA HDD Certifications'!$H$7</f>
        <v>3.6</v>
      </c>
      <c r="O88" s="26">
        <f t="shared" si="44"/>
        <v>6.8472599999999995</v>
      </c>
      <c r="P88" s="21"/>
      <c r="Q88" s="21"/>
      <c r="R88" s="159">
        <v>2019</v>
      </c>
      <c r="S88" s="21" t="s">
        <v>24</v>
      </c>
      <c r="T88" s="21"/>
      <c r="U88" s="21">
        <v>2015</v>
      </c>
      <c r="V88" s="21"/>
      <c r="W88" s="21"/>
      <c r="X88" s="78"/>
      <c r="Y88" s="79">
        <v>0.05</v>
      </c>
      <c r="Z88" s="79"/>
      <c r="AA88" s="27">
        <f t="shared" si="40"/>
        <v>0.14945</v>
      </c>
      <c r="AB88" s="18">
        <f t="shared" si="48"/>
        <v>78.63</v>
      </c>
      <c r="AC88" s="51">
        <f t="shared" si="41"/>
        <v>538.40005379999991</v>
      </c>
      <c r="AD88" s="54">
        <f t="shared" si="42"/>
        <v>11.751253499999999</v>
      </c>
      <c r="AE88" s="55">
        <f t="shared" si="43"/>
        <v>526.64880029999995</v>
      </c>
      <c r="AF88" s="52">
        <f t="shared" si="45"/>
        <v>0.10682729157921655</v>
      </c>
      <c r="AG88" s="50">
        <f t="shared" si="46"/>
        <v>2.3316390390483075E-3</v>
      </c>
      <c r="AH88" s="53">
        <f t="shared" si="47"/>
        <v>0.10449565254016824</v>
      </c>
      <c r="AI88" s="75"/>
    </row>
    <row r="89" spans="1:35" x14ac:dyDescent="0.3">
      <c r="A89" s="39" t="s">
        <v>60</v>
      </c>
      <c r="B89" s="18" t="s">
        <v>74</v>
      </c>
      <c r="C89" s="18">
        <f t="shared" si="28"/>
        <v>79</v>
      </c>
      <c r="D89" s="15" t="str">
        <f>'Fulton-DERA Direct'!E83</f>
        <v>4DRBUAFN65A979767</v>
      </c>
      <c r="E89" s="15">
        <f>'Fulton-DERA Direct'!I83</f>
        <v>2005</v>
      </c>
      <c r="F89" s="15" t="s">
        <v>24</v>
      </c>
      <c r="G89" s="15"/>
      <c r="H89" s="15"/>
      <c r="I89" s="15">
        <v>1994</v>
      </c>
      <c r="J89" s="15"/>
      <c r="K89" s="15"/>
      <c r="L89" s="76">
        <f>'NOx from EPA HDD Certifications'!$H$5</f>
        <v>2</v>
      </c>
      <c r="M89" s="77">
        <f>'NOx from EPA HDD Certifications'!$H$6</f>
        <v>2.38</v>
      </c>
      <c r="N89" s="77">
        <f>'NOx from EPA HDD Certifications'!$H$7</f>
        <v>3.6</v>
      </c>
      <c r="O89" s="26">
        <f t="shared" si="44"/>
        <v>6.8472599999999995</v>
      </c>
      <c r="P89" s="21"/>
      <c r="Q89" s="21"/>
      <c r="R89" s="159">
        <v>2019</v>
      </c>
      <c r="S89" s="21" t="s">
        <v>24</v>
      </c>
      <c r="T89" s="21"/>
      <c r="U89" s="21">
        <v>2015</v>
      </c>
      <c r="V89" s="21"/>
      <c r="W89" s="21"/>
      <c r="X89" s="78"/>
      <c r="Y89" s="79">
        <v>0.05</v>
      </c>
      <c r="Z89" s="79"/>
      <c r="AA89" s="27">
        <f t="shared" si="40"/>
        <v>0.14945</v>
      </c>
      <c r="AB89" s="18">
        <f t="shared" si="48"/>
        <v>78.63</v>
      </c>
      <c r="AC89" s="51">
        <f t="shared" si="41"/>
        <v>538.40005379999991</v>
      </c>
      <c r="AD89" s="54">
        <f t="shared" si="42"/>
        <v>11.751253499999999</v>
      </c>
      <c r="AE89" s="55">
        <f t="shared" si="43"/>
        <v>526.64880029999995</v>
      </c>
      <c r="AF89" s="52">
        <f t="shared" si="45"/>
        <v>0.10682729157921655</v>
      </c>
      <c r="AG89" s="50">
        <f t="shared" si="46"/>
        <v>2.3316390390483075E-3</v>
      </c>
      <c r="AH89" s="53">
        <f t="shared" si="47"/>
        <v>0.10449565254016824</v>
      </c>
      <c r="AI89" s="75"/>
    </row>
    <row r="90" spans="1:35" x14ac:dyDescent="0.3">
      <c r="A90" s="39" t="s">
        <v>60</v>
      </c>
      <c r="B90" s="18" t="s">
        <v>74</v>
      </c>
      <c r="C90" s="18">
        <f t="shared" si="28"/>
        <v>80</v>
      </c>
      <c r="D90" s="15" t="str">
        <f>'Fulton-DERA Direct'!E84</f>
        <v>4DRBUAFNX5A979769</v>
      </c>
      <c r="E90" s="15">
        <f>'Fulton-DERA Direct'!I84</f>
        <v>2005</v>
      </c>
      <c r="F90" s="15" t="s">
        <v>24</v>
      </c>
      <c r="G90" s="15"/>
      <c r="H90" s="15"/>
      <c r="I90" s="15">
        <v>1994</v>
      </c>
      <c r="J90" s="15"/>
      <c r="K90" s="15"/>
      <c r="L90" s="76">
        <f>'NOx from EPA HDD Certifications'!$H$5</f>
        <v>2</v>
      </c>
      <c r="M90" s="77">
        <f>'NOx from EPA HDD Certifications'!$H$6</f>
        <v>2.38</v>
      </c>
      <c r="N90" s="77">
        <f>'NOx from EPA HDD Certifications'!$H$7</f>
        <v>3.6</v>
      </c>
      <c r="O90" s="26">
        <f t="shared" si="44"/>
        <v>6.8472599999999995</v>
      </c>
      <c r="P90" s="21"/>
      <c r="Q90" s="21"/>
      <c r="R90" s="159">
        <v>2019</v>
      </c>
      <c r="S90" s="21" t="s">
        <v>24</v>
      </c>
      <c r="T90" s="21"/>
      <c r="U90" s="21">
        <v>2015</v>
      </c>
      <c r="V90" s="21"/>
      <c r="W90" s="21"/>
      <c r="X90" s="78"/>
      <c r="Y90" s="79">
        <v>0.05</v>
      </c>
      <c r="Z90" s="79"/>
      <c r="AA90" s="27">
        <f t="shared" si="40"/>
        <v>0.14945</v>
      </c>
      <c r="AB90" s="18">
        <f t="shared" si="48"/>
        <v>78.63</v>
      </c>
      <c r="AC90" s="51">
        <f t="shared" si="41"/>
        <v>538.40005379999991</v>
      </c>
      <c r="AD90" s="54">
        <f t="shared" si="42"/>
        <v>11.751253499999999</v>
      </c>
      <c r="AE90" s="55">
        <f t="shared" si="43"/>
        <v>526.64880029999995</v>
      </c>
      <c r="AF90" s="52">
        <f t="shared" si="45"/>
        <v>0.10682729157921655</v>
      </c>
      <c r="AG90" s="50">
        <f t="shared" si="46"/>
        <v>2.3316390390483075E-3</v>
      </c>
      <c r="AH90" s="53">
        <f t="shared" si="47"/>
        <v>0.10449565254016824</v>
      </c>
      <c r="AI90" s="75"/>
    </row>
    <row r="91" spans="1:35" x14ac:dyDescent="0.3">
      <c r="A91" s="39" t="s">
        <v>60</v>
      </c>
      <c r="B91" s="18" t="s">
        <v>74</v>
      </c>
      <c r="C91" s="18">
        <f t="shared" ref="C91:C95" si="49">C90+1</f>
        <v>81</v>
      </c>
      <c r="D91" s="15" t="str">
        <f>'Fulton-DERA Direct'!E85</f>
        <v>4DRBUAFN85A979771</v>
      </c>
      <c r="E91" s="15">
        <f>'Fulton-DERA Direct'!I85</f>
        <v>2005</v>
      </c>
      <c r="F91" s="15" t="s">
        <v>24</v>
      </c>
      <c r="G91" s="15"/>
      <c r="H91" s="15"/>
      <c r="I91" s="15">
        <v>1994</v>
      </c>
      <c r="J91" s="15"/>
      <c r="K91" s="15"/>
      <c r="L91" s="76">
        <f>'NOx from EPA HDD Certifications'!$H$5</f>
        <v>2</v>
      </c>
      <c r="M91" s="77">
        <f>'NOx from EPA HDD Certifications'!$H$6</f>
        <v>2.38</v>
      </c>
      <c r="N91" s="77">
        <f>'NOx from EPA HDD Certifications'!$H$7</f>
        <v>3.6</v>
      </c>
      <c r="O91" s="26">
        <f t="shared" si="44"/>
        <v>6.8472599999999995</v>
      </c>
      <c r="P91" s="21"/>
      <c r="Q91" s="21"/>
      <c r="R91" s="159">
        <v>2019</v>
      </c>
      <c r="S91" s="21" t="s">
        <v>24</v>
      </c>
      <c r="T91" s="21"/>
      <c r="U91" s="21">
        <v>2015</v>
      </c>
      <c r="V91" s="21"/>
      <c r="W91" s="21"/>
      <c r="X91" s="78"/>
      <c r="Y91" s="79">
        <v>0.05</v>
      </c>
      <c r="Z91" s="79"/>
      <c r="AA91" s="27">
        <f t="shared" si="40"/>
        <v>0.14945</v>
      </c>
      <c r="AB91" s="18">
        <f t="shared" si="48"/>
        <v>78.63</v>
      </c>
      <c r="AC91" s="51">
        <f t="shared" si="41"/>
        <v>538.40005379999991</v>
      </c>
      <c r="AD91" s="54">
        <f t="shared" si="42"/>
        <v>11.751253499999999</v>
      </c>
      <c r="AE91" s="55">
        <f t="shared" si="43"/>
        <v>526.64880029999995</v>
      </c>
      <c r="AF91" s="52">
        <f t="shared" si="45"/>
        <v>0.10682729157921655</v>
      </c>
      <c r="AG91" s="50">
        <f t="shared" si="46"/>
        <v>2.3316390390483075E-3</v>
      </c>
      <c r="AH91" s="53">
        <f t="shared" si="47"/>
        <v>0.10449565254016824</v>
      </c>
      <c r="AI91" s="75"/>
    </row>
    <row r="92" spans="1:35" x14ac:dyDescent="0.3">
      <c r="A92" s="39" t="s">
        <v>60</v>
      </c>
      <c r="B92" s="18" t="s">
        <v>74</v>
      </c>
      <c r="C92" s="18">
        <f t="shared" si="49"/>
        <v>82</v>
      </c>
      <c r="D92" s="15" t="str">
        <f>'Fulton-DERA Direct'!E86</f>
        <v>4DRBUAFNX5A979772</v>
      </c>
      <c r="E92" s="15">
        <f>'Fulton-DERA Direct'!I86</f>
        <v>2005</v>
      </c>
      <c r="F92" s="15" t="s">
        <v>24</v>
      </c>
      <c r="G92" s="15"/>
      <c r="H92" s="15"/>
      <c r="I92" s="15">
        <v>1994</v>
      </c>
      <c r="J92" s="15"/>
      <c r="K92" s="15"/>
      <c r="L92" s="76">
        <f>'NOx from EPA HDD Certifications'!$H$5</f>
        <v>2</v>
      </c>
      <c r="M92" s="77">
        <f>'NOx from EPA HDD Certifications'!$H$6</f>
        <v>2.38</v>
      </c>
      <c r="N92" s="77">
        <f>'NOx from EPA HDD Certifications'!$H$7</f>
        <v>3.6</v>
      </c>
      <c r="O92" s="26">
        <f t="shared" si="44"/>
        <v>6.8472599999999995</v>
      </c>
      <c r="P92" s="21"/>
      <c r="Q92" s="21"/>
      <c r="R92" s="159">
        <v>2019</v>
      </c>
      <c r="S92" s="21" t="s">
        <v>24</v>
      </c>
      <c r="T92" s="21"/>
      <c r="U92" s="21">
        <v>2015</v>
      </c>
      <c r="V92" s="21"/>
      <c r="W92" s="21"/>
      <c r="X92" s="78"/>
      <c r="Y92" s="79">
        <v>0.05</v>
      </c>
      <c r="Z92" s="79"/>
      <c r="AA92" s="27">
        <f t="shared" si="40"/>
        <v>0.14945</v>
      </c>
      <c r="AB92" s="18">
        <f t="shared" si="48"/>
        <v>78.63</v>
      </c>
      <c r="AC92" s="51">
        <f t="shared" si="41"/>
        <v>538.40005379999991</v>
      </c>
      <c r="AD92" s="54">
        <f t="shared" si="42"/>
        <v>11.751253499999999</v>
      </c>
      <c r="AE92" s="55">
        <f t="shared" si="43"/>
        <v>526.64880029999995</v>
      </c>
      <c r="AF92" s="52">
        <f t="shared" si="45"/>
        <v>0.10682729157921655</v>
      </c>
      <c r="AG92" s="50">
        <f t="shared" si="46"/>
        <v>2.3316390390483075E-3</v>
      </c>
      <c r="AH92" s="53">
        <f t="shared" si="47"/>
        <v>0.10449565254016824</v>
      </c>
      <c r="AI92" s="75"/>
    </row>
    <row r="93" spans="1:35" x14ac:dyDescent="0.3">
      <c r="A93" s="39" t="s">
        <v>60</v>
      </c>
      <c r="B93" s="18" t="s">
        <v>74</v>
      </c>
      <c r="C93" s="18">
        <f t="shared" si="49"/>
        <v>83</v>
      </c>
      <c r="D93" s="15"/>
      <c r="E93" s="15">
        <f>'Fulton-DERA Direct'!I87</f>
        <v>1999</v>
      </c>
      <c r="F93" s="15" t="s">
        <v>24</v>
      </c>
      <c r="G93" s="15"/>
      <c r="H93" s="15"/>
      <c r="I93" s="15">
        <v>1994</v>
      </c>
      <c r="J93" s="15"/>
      <c r="K93" s="15"/>
      <c r="L93" s="76">
        <f>'NOx from EPA HDD Certifications'!$B$5</f>
        <v>1.95</v>
      </c>
      <c r="M93" s="77">
        <f>'NOx from EPA HDD Certifications'!$B$6</f>
        <v>3.7919927437641738</v>
      </c>
      <c r="N93" s="77">
        <f>'NOx from EPA HDD Certifications'!$B$7</f>
        <v>4.6000000000000005</v>
      </c>
      <c r="O93" s="26">
        <f t="shared" si="44"/>
        <v>10.909563123809527</v>
      </c>
      <c r="P93" s="21"/>
      <c r="Q93" s="21"/>
      <c r="R93" s="159">
        <v>2019</v>
      </c>
      <c r="S93" s="21" t="s">
        <v>24</v>
      </c>
      <c r="T93" s="21"/>
      <c r="U93" s="21">
        <v>2015</v>
      </c>
      <c r="V93" s="21"/>
      <c r="W93" s="21"/>
      <c r="X93" s="78"/>
      <c r="Y93" s="79">
        <v>0.05</v>
      </c>
      <c r="Z93" s="79"/>
      <c r="AA93" s="27">
        <f t="shared" si="40"/>
        <v>0.14945</v>
      </c>
      <c r="AB93" s="18">
        <f t="shared" si="48"/>
        <v>78.63</v>
      </c>
      <c r="AC93" s="51">
        <f t="shared" si="41"/>
        <v>857.81894842514305</v>
      </c>
      <c r="AD93" s="54">
        <f t="shared" si="42"/>
        <v>11.751253499999999</v>
      </c>
      <c r="AE93" s="55">
        <f t="shared" si="43"/>
        <v>846.06769492514309</v>
      </c>
      <c r="AF93" s="52">
        <f t="shared" si="45"/>
        <v>0.17020517416149947</v>
      </c>
      <c r="AG93" s="50">
        <f t="shared" si="46"/>
        <v>2.3316390390483075E-3</v>
      </c>
      <c r="AH93" s="53">
        <f t="shared" si="47"/>
        <v>0.16787353512245118</v>
      </c>
      <c r="AI93" s="75"/>
    </row>
    <row r="94" spans="1:35" x14ac:dyDescent="0.3">
      <c r="A94" s="39" t="s">
        <v>60</v>
      </c>
      <c r="B94" s="18" t="s">
        <v>74</v>
      </c>
      <c r="C94" s="18">
        <f t="shared" si="49"/>
        <v>84</v>
      </c>
      <c r="D94" s="15"/>
      <c r="E94" s="15">
        <f>'Fulton-DERA Direct'!I88</f>
        <v>1999</v>
      </c>
      <c r="F94" s="15" t="s">
        <v>24</v>
      </c>
      <c r="G94" s="15"/>
      <c r="H94" s="15"/>
      <c r="I94" s="15">
        <v>1994</v>
      </c>
      <c r="J94" s="15"/>
      <c r="K94" s="15"/>
      <c r="L94" s="76">
        <f>'NOx from EPA HDD Certifications'!$B$5</f>
        <v>1.95</v>
      </c>
      <c r="M94" s="77">
        <f>'NOx from EPA HDD Certifications'!$B$6</f>
        <v>3.7919927437641738</v>
      </c>
      <c r="N94" s="77">
        <f>'NOx from EPA HDD Certifications'!$B$7</f>
        <v>4.6000000000000005</v>
      </c>
      <c r="O94" s="26">
        <f t="shared" si="44"/>
        <v>10.909563123809527</v>
      </c>
      <c r="P94" s="21"/>
      <c r="Q94" s="21"/>
      <c r="R94" s="159">
        <v>2019</v>
      </c>
      <c r="S94" s="21" t="s">
        <v>24</v>
      </c>
      <c r="T94" s="21"/>
      <c r="U94" s="21">
        <v>2015</v>
      </c>
      <c r="V94" s="21"/>
      <c r="W94" s="21"/>
      <c r="X94" s="78"/>
      <c r="Y94" s="79">
        <v>0.05</v>
      </c>
      <c r="Z94" s="79"/>
      <c r="AA94" s="27">
        <f t="shared" ref="AA94:AA95" si="50">Y94*$AB$6</f>
        <v>0.14945</v>
      </c>
      <c r="AB94" s="18">
        <f t="shared" si="48"/>
        <v>78.63</v>
      </c>
      <c r="AC94" s="51">
        <f t="shared" ref="AC94:AC95" si="51">AB94*O94</f>
        <v>857.81894842514305</v>
      </c>
      <c r="AD94" s="54">
        <f t="shared" ref="AD94:AD95" si="52">AB94*AA94</f>
        <v>11.751253499999999</v>
      </c>
      <c r="AE94" s="55">
        <f t="shared" ref="AE94:AE95" si="53">AC94-AD94</f>
        <v>846.06769492514309</v>
      </c>
      <c r="AF94" s="52">
        <f t="shared" si="45"/>
        <v>0.17020517416149947</v>
      </c>
      <c r="AG94" s="50">
        <f t="shared" si="46"/>
        <v>2.3316390390483075E-3</v>
      </c>
      <c r="AH94" s="53">
        <f t="shared" si="47"/>
        <v>0.16787353512245118</v>
      </c>
      <c r="AI94" s="75"/>
    </row>
    <row r="95" spans="1:35" ht="16.2" thickBot="1" x14ac:dyDescent="0.35">
      <c r="A95" s="104" t="s">
        <v>60</v>
      </c>
      <c r="B95" s="105" t="s">
        <v>74</v>
      </c>
      <c r="C95" s="105">
        <f t="shared" si="49"/>
        <v>85</v>
      </c>
      <c r="D95" s="106"/>
      <c r="E95" s="106">
        <f>'Fulton-DERA Direct'!I89</f>
        <v>2003</v>
      </c>
      <c r="F95" s="106" t="s">
        <v>24</v>
      </c>
      <c r="G95" s="106"/>
      <c r="H95" s="106"/>
      <c r="I95" s="106">
        <v>1994</v>
      </c>
      <c r="J95" s="106"/>
      <c r="K95" s="106"/>
      <c r="L95" s="157">
        <f>'NOx from EPA HDD Certifications'!$F$5</f>
        <v>2</v>
      </c>
      <c r="M95" s="158">
        <f>'NOx from EPA HDD Certifications'!$F$6</f>
        <v>2.87</v>
      </c>
      <c r="N95" s="158">
        <f>'NOx from EPA HDD Certifications'!$F$7</f>
        <v>4.0999999999999996</v>
      </c>
      <c r="O95" s="107">
        <f t="shared" si="44"/>
        <v>8.2569900000000001</v>
      </c>
      <c r="P95" s="108"/>
      <c r="Q95" s="108"/>
      <c r="R95" s="160">
        <v>2019</v>
      </c>
      <c r="S95" s="108" t="s">
        <v>24</v>
      </c>
      <c r="T95" s="108"/>
      <c r="U95" s="108">
        <v>2015</v>
      </c>
      <c r="V95" s="108"/>
      <c r="W95" s="108"/>
      <c r="X95" s="109"/>
      <c r="Y95" s="110">
        <v>0.05</v>
      </c>
      <c r="Z95" s="110"/>
      <c r="AA95" s="111">
        <f t="shared" si="50"/>
        <v>0.14945</v>
      </c>
      <c r="AB95" s="105">
        <f t="shared" si="48"/>
        <v>78.63</v>
      </c>
      <c r="AC95" s="112">
        <f t="shared" si="51"/>
        <v>649.24712369999997</v>
      </c>
      <c r="AD95" s="113">
        <f t="shared" si="52"/>
        <v>11.751253499999999</v>
      </c>
      <c r="AE95" s="114">
        <f t="shared" si="53"/>
        <v>637.49587020000001</v>
      </c>
      <c r="AF95" s="115">
        <f t="shared" si="45"/>
        <v>0.12882114572787878</v>
      </c>
      <c r="AG95" s="116">
        <f t="shared" si="46"/>
        <v>2.3316390390483075E-3</v>
      </c>
      <c r="AH95" s="117">
        <f t="shared" si="47"/>
        <v>0.12648950668883049</v>
      </c>
      <c r="AI95" s="118">
        <f>SUM(AH11:AH95)</f>
        <v>12.861442601584116</v>
      </c>
    </row>
    <row r="98" spans="24:24" x14ac:dyDescent="0.3">
      <c r="X98" s="1" t="s">
        <v>18</v>
      </c>
    </row>
  </sheetData>
  <mergeCells count="1">
    <mergeCell ref="Z2:AB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E22" sqref="E22"/>
    </sheetView>
  </sheetViews>
  <sheetFormatPr defaultRowHeight="13.2" x14ac:dyDescent="0.25"/>
  <cols>
    <col min="1" max="13" width="8.33203125" customWidth="1"/>
  </cols>
  <sheetData>
    <row r="1" spans="1:14" x14ac:dyDescent="0.25">
      <c r="A1" s="92" t="s">
        <v>73</v>
      </c>
    </row>
    <row r="2" spans="1:14" ht="13.8" thickBot="1" x14ac:dyDescent="0.3">
      <c r="A2" s="92"/>
    </row>
    <row r="3" spans="1:14" x14ac:dyDescent="0.25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13.8" thickBot="1" x14ac:dyDescent="0.3">
      <c r="A4" s="86"/>
      <c r="B4" s="87">
        <v>1999</v>
      </c>
      <c r="C4" s="87">
        <v>2000</v>
      </c>
      <c r="D4" s="87">
        <v>2001</v>
      </c>
      <c r="E4" s="87">
        <v>2002</v>
      </c>
      <c r="F4" s="87">
        <v>2003</v>
      </c>
      <c r="G4" s="87">
        <v>2004</v>
      </c>
      <c r="H4" s="87">
        <v>2005</v>
      </c>
      <c r="I4" s="87">
        <v>2006</v>
      </c>
      <c r="J4" s="87">
        <v>2007</v>
      </c>
      <c r="K4" s="87">
        <v>2008</v>
      </c>
      <c r="L4" s="87">
        <v>2009</v>
      </c>
      <c r="M4" s="87">
        <v>2010</v>
      </c>
      <c r="N4" s="88">
        <v>2011</v>
      </c>
    </row>
    <row r="5" spans="1:14" x14ac:dyDescent="0.25">
      <c r="A5" s="93" t="s">
        <v>64</v>
      </c>
      <c r="B5" s="100">
        <v>1.95</v>
      </c>
      <c r="C5" s="100">
        <v>3.2</v>
      </c>
      <c r="D5" s="100">
        <v>3.2</v>
      </c>
      <c r="E5" s="100">
        <v>2.1</v>
      </c>
      <c r="F5" s="100">
        <v>2</v>
      </c>
      <c r="G5" s="100">
        <v>2</v>
      </c>
      <c r="H5" s="100">
        <v>2</v>
      </c>
      <c r="I5" s="100">
        <v>0.87</v>
      </c>
      <c r="J5" s="100">
        <v>0.8</v>
      </c>
      <c r="K5" s="100">
        <v>0.9</v>
      </c>
      <c r="L5" s="100">
        <v>0.13</v>
      </c>
      <c r="M5" s="100">
        <v>0.08</v>
      </c>
      <c r="N5" s="101">
        <v>0.08</v>
      </c>
    </row>
    <row r="6" spans="1:14" x14ac:dyDescent="0.25">
      <c r="A6" s="93" t="s">
        <v>65</v>
      </c>
      <c r="B6" s="100">
        <v>3.7919927437641738</v>
      </c>
      <c r="C6" s="100">
        <v>3.7683578779999998</v>
      </c>
      <c r="D6" s="100">
        <v>3.7146835360576933</v>
      </c>
      <c r="E6" s="100">
        <v>3.5839428104575179</v>
      </c>
      <c r="F6" s="100">
        <v>2.87</v>
      </c>
      <c r="G6" s="100">
        <v>2.52</v>
      </c>
      <c r="H6" s="100">
        <v>2.38</v>
      </c>
      <c r="I6" s="100">
        <v>2.16</v>
      </c>
      <c r="J6" s="100">
        <v>1.1399999999999999</v>
      </c>
      <c r="K6" s="100">
        <v>1.18</v>
      </c>
      <c r="L6" s="100">
        <v>1.05</v>
      </c>
      <c r="M6" s="100">
        <v>0.2</v>
      </c>
      <c r="N6" s="101">
        <v>0.24</v>
      </c>
    </row>
    <row r="7" spans="1:14" ht="13.8" thickBot="1" x14ac:dyDescent="0.3">
      <c r="A7" s="86" t="s">
        <v>66</v>
      </c>
      <c r="B7" s="102">
        <v>4.6000000000000005</v>
      </c>
      <c r="C7" s="102">
        <v>4.5</v>
      </c>
      <c r="D7" s="102">
        <v>4.0635000000000003</v>
      </c>
      <c r="E7" s="102">
        <v>3.9</v>
      </c>
      <c r="F7" s="102">
        <v>4.0999999999999996</v>
      </c>
      <c r="G7" s="102">
        <v>4.0999999999999996</v>
      </c>
      <c r="H7" s="102">
        <v>3.6</v>
      </c>
      <c r="I7" s="102">
        <v>4</v>
      </c>
      <c r="J7" s="102">
        <v>2.1</v>
      </c>
      <c r="K7" s="102">
        <v>2.1</v>
      </c>
      <c r="L7" s="102">
        <v>2.1</v>
      </c>
      <c r="M7" s="102">
        <v>0.47</v>
      </c>
      <c r="N7" s="103">
        <v>0.47</v>
      </c>
    </row>
    <row r="9" spans="1:14" ht="13.8" thickBot="1" x14ac:dyDescent="0.3"/>
    <row r="10" spans="1:14" ht="13.8" thickBot="1" x14ac:dyDescent="0.3">
      <c r="B10" s="89" t="s">
        <v>72</v>
      </c>
      <c r="C10" s="90"/>
      <c r="D10" s="90"/>
      <c r="E10" s="91"/>
    </row>
    <row r="11" spans="1:14" x14ac:dyDescent="0.25">
      <c r="B11" s="94" t="s">
        <v>67</v>
      </c>
      <c r="C11" s="95">
        <v>8.9826691573266879E-2</v>
      </c>
      <c r="D11" s="95">
        <v>0.13840397121903972</v>
      </c>
      <c r="E11" s="96" t="s">
        <v>68</v>
      </c>
    </row>
    <row r="12" spans="1:14" x14ac:dyDescent="0.25">
      <c r="B12" s="94"/>
      <c r="C12" s="95" t="s">
        <v>69</v>
      </c>
      <c r="D12" s="95" t="s">
        <v>70</v>
      </c>
      <c r="E12" s="96"/>
    </row>
    <row r="13" spans="1:14" ht="13.8" thickBot="1" x14ac:dyDescent="0.3">
      <c r="B13" s="97" t="s">
        <v>71</v>
      </c>
      <c r="C13" s="98">
        <v>0.11411533139615329</v>
      </c>
      <c r="D13" s="98" t="s">
        <v>68</v>
      </c>
      <c r="E13" s="9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I89"/>
  <sheetViews>
    <sheetView workbookViewId="0">
      <selection activeCell="AI8" sqref="AI8"/>
    </sheetView>
  </sheetViews>
  <sheetFormatPr defaultRowHeight="13.2" x14ac:dyDescent="0.25"/>
  <cols>
    <col min="1" max="1" width="7.5546875" customWidth="1"/>
    <col min="2" max="2" width="0" hidden="1" customWidth="1"/>
    <col min="3" max="3" width="10.6640625" hidden="1" customWidth="1"/>
    <col min="4" max="4" width="9.88671875" hidden="1" customWidth="1"/>
    <col min="5" max="5" width="19.88671875" customWidth="1"/>
    <col min="6" max="6" width="11.109375" hidden="1" customWidth="1"/>
    <col min="7" max="8" width="0" hidden="1" customWidth="1"/>
    <col min="10" max="10" width="11.5546875" customWidth="1"/>
    <col min="11" max="12" width="0" hidden="1" customWidth="1"/>
    <col min="13" max="13" width="19.33203125" customWidth="1"/>
    <col min="15" max="15" width="0" hidden="1" customWidth="1"/>
    <col min="17" max="22" width="0" hidden="1" customWidth="1"/>
    <col min="23" max="23" width="14" customWidth="1"/>
    <col min="25" max="27" width="0" hidden="1" customWidth="1"/>
    <col min="28" max="28" width="13.6640625" customWidth="1"/>
    <col min="30" max="32" width="0" hidden="1" customWidth="1"/>
    <col min="33" max="33" width="9.109375" style="155"/>
  </cols>
  <sheetData>
    <row r="3" spans="1:35" ht="13.8" thickBot="1" x14ac:dyDescent="0.3"/>
    <row r="4" spans="1:35" ht="103.8" thickBot="1" x14ac:dyDescent="0.3">
      <c r="A4" s="154" t="s">
        <v>220</v>
      </c>
      <c r="B4" s="124" t="s">
        <v>76</v>
      </c>
      <c r="C4" s="122" t="s">
        <v>77</v>
      </c>
      <c r="D4" s="122" t="s">
        <v>78</v>
      </c>
      <c r="E4" s="122" t="s">
        <v>79</v>
      </c>
      <c r="F4" s="122" t="s">
        <v>80</v>
      </c>
      <c r="G4" s="122" t="s">
        <v>81</v>
      </c>
      <c r="H4" s="122" t="s">
        <v>82</v>
      </c>
      <c r="I4" s="122" t="s">
        <v>83</v>
      </c>
      <c r="J4" s="122" t="s">
        <v>84</v>
      </c>
      <c r="K4" s="122" t="s">
        <v>85</v>
      </c>
      <c r="L4" s="122" t="s">
        <v>86</v>
      </c>
      <c r="M4" s="122" t="s">
        <v>87</v>
      </c>
      <c r="N4" s="122" t="s">
        <v>88</v>
      </c>
      <c r="O4" s="122" t="s">
        <v>89</v>
      </c>
      <c r="P4" s="122" t="s">
        <v>90</v>
      </c>
      <c r="Q4" s="122" t="s">
        <v>91</v>
      </c>
      <c r="R4" s="123" t="s">
        <v>92</v>
      </c>
      <c r="S4" s="124" t="s">
        <v>93</v>
      </c>
      <c r="T4" s="122" t="s">
        <v>94</v>
      </c>
      <c r="U4" s="122" t="s">
        <v>95</v>
      </c>
      <c r="V4" s="122" t="s">
        <v>96</v>
      </c>
      <c r="W4" s="122" t="s">
        <v>97</v>
      </c>
      <c r="X4" s="122" t="s">
        <v>98</v>
      </c>
      <c r="Y4" s="122" t="s">
        <v>99</v>
      </c>
      <c r="Z4" s="122" t="s">
        <v>100</v>
      </c>
      <c r="AA4" s="122" t="s">
        <v>101</v>
      </c>
      <c r="AB4" s="122" t="s">
        <v>102</v>
      </c>
      <c r="AC4" s="123" t="s">
        <v>103</v>
      </c>
      <c r="AD4" s="124" t="s">
        <v>104</v>
      </c>
      <c r="AE4" s="122" t="s">
        <v>105</v>
      </c>
      <c r="AF4" s="122" t="s">
        <v>106</v>
      </c>
      <c r="AG4" s="156" t="s">
        <v>221</v>
      </c>
    </row>
    <row r="5" spans="1:35" ht="46.8" thickBot="1" x14ac:dyDescent="0.3">
      <c r="A5" s="149">
        <v>1</v>
      </c>
      <c r="B5" s="125" t="s">
        <v>107</v>
      </c>
      <c r="C5" s="126" t="s">
        <v>108</v>
      </c>
      <c r="D5" s="127" t="s">
        <v>108</v>
      </c>
      <c r="E5" s="127" t="s">
        <v>109</v>
      </c>
      <c r="F5" s="128" t="s">
        <v>110</v>
      </c>
      <c r="G5" s="127" t="s">
        <v>111</v>
      </c>
      <c r="H5" s="127" t="s">
        <v>112</v>
      </c>
      <c r="I5" s="127">
        <v>1999</v>
      </c>
      <c r="J5" s="127">
        <v>175</v>
      </c>
      <c r="K5" s="127" t="s">
        <v>113</v>
      </c>
      <c r="L5" s="127"/>
      <c r="M5" s="129" t="s">
        <v>114</v>
      </c>
      <c r="N5" s="129" t="s">
        <v>115</v>
      </c>
      <c r="O5" s="129">
        <v>1476</v>
      </c>
      <c r="P5" s="127">
        <v>10332</v>
      </c>
      <c r="Q5" s="130"/>
      <c r="R5" s="131"/>
      <c r="S5" s="132">
        <v>2018</v>
      </c>
      <c r="T5" s="133" t="s">
        <v>116</v>
      </c>
      <c r="U5" s="134" t="s">
        <v>24</v>
      </c>
      <c r="V5" s="134"/>
      <c r="W5" s="134" t="s">
        <v>117</v>
      </c>
      <c r="X5" s="134">
        <v>2019</v>
      </c>
      <c r="Y5" s="127">
        <v>320</v>
      </c>
      <c r="Z5" s="127" t="s">
        <v>118</v>
      </c>
      <c r="AA5" s="134"/>
      <c r="AB5" s="134" t="s">
        <v>119</v>
      </c>
      <c r="AC5" s="150" t="s">
        <v>120</v>
      </c>
      <c r="AD5" s="132"/>
      <c r="AE5" s="134"/>
      <c r="AF5" s="134"/>
      <c r="AG5" s="155">
        <f>P5/180</f>
        <v>57.4</v>
      </c>
      <c r="AI5" t="s">
        <v>18</v>
      </c>
    </row>
    <row r="6" spans="1:35" ht="46.8" thickBot="1" x14ac:dyDescent="0.3">
      <c r="A6" s="149">
        <v>2</v>
      </c>
      <c r="B6" s="135" t="s">
        <v>107</v>
      </c>
      <c r="C6" s="136" t="s">
        <v>108</v>
      </c>
      <c r="D6" s="128" t="s">
        <v>108</v>
      </c>
      <c r="E6" s="128" t="s">
        <v>121</v>
      </c>
      <c r="F6" s="128" t="s">
        <v>110</v>
      </c>
      <c r="G6" s="128" t="s">
        <v>111</v>
      </c>
      <c r="H6" s="128" t="s">
        <v>112</v>
      </c>
      <c r="I6" s="128">
        <v>1999</v>
      </c>
      <c r="J6" s="128">
        <v>175</v>
      </c>
      <c r="K6" s="127" t="s">
        <v>113</v>
      </c>
      <c r="L6" s="128"/>
      <c r="M6" s="129" t="s">
        <v>114</v>
      </c>
      <c r="N6" s="128" t="s">
        <v>115</v>
      </c>
      <c r="O6" s="128">
        <v>1634</v>
      </c>
      <c r="P6" s="128">
        <v>11459</v>
      </c>
      <c r="Q6" s="137"/>
      <c r="R6" s="138"/>
      <c r="S6" s="136">
        <v>2018</v>
      </c>
      <c r="T6" s="137" t="s">
        <v>116</v>
      </c>
      <c r="U6" s="128" t="s">
        <v>24</v>
      </c>
      <c r="V6" s="128"/>
      <c r="W6" s="128" t="s">
        <v>117</v>
      </c>
      <c r="X6" s="128">
        <v>2019</v>
      </c>
      <c r="Y6" s="128">
        <v>320</v>
      </c>
      <c r="Z6" s="127" t="s">
        <v>118</v>
      </c>
      <c r="AA6" s="128"/>
      <c r="AB6" s="134" t="s">
        <v>119</v>
      </c>
      <c r="AC6" s="138" t="s">
        <v>120</v>
      </c>
      <c r="AD6" s="136"/>
      <c r="AE6" s="128"/>
      <c r="AF6" s="128"/>
      <c r="AG6" s="155">
        <f t="shared" ref="AG6:AG69" si="0">P6/180</f>
        <v>63.661111111111111</v>
      </c>
    </row>
    <row r="7" spans="1:35" ht="46.8" thickBot="1" x14ac:dyDescent="0.3">
      <c r="A7" s="149">
        <v>3</v>
      </c>
      <c r="B7" s="135" t="s">
        <v>107</v>
      </c>
      <c r="C7" s="136" t="s">
        <v>108</v>
      </c>
      <c r="D7" s="128" t="s">
        <v>108</v>
      </c>
      <c r="E7" s="128" t="s">
        <v>122</v>
      </c>
      <c r="F7" s="128" t="s">
        <v>110</v>
      </c>
      <c r="G7" s="128" t="s">
        <v>111</v>
      </c>
      <c r="H7" s="128" t="s">
        <v>112</v>
      </c>
      <c r="I7" s="128">
        <v>1999</v>
      </c>
      <c r="J7" s="128">
        <v>175</v>
      </c>
      <c r="K7" s="127" t="s">
        <v>113</v>
      </c>
      <c r="L7" s="128"/>
      <c r="M7" s="129" t="s">
        <v>114</v>
      </c>
      <c r="N7" s="128" t="s">
        <v>115</v>
      </c>
      <c r="O7" s="128">
        <v>1580</v>
      </c>
      <c r="P7" s="128">
        <v>11060</v>
      </c>
      <c r="Q7" s="137"/>
      <c r="R7" s="138"/>
      <c r="S7" s="136">
        <v>2018</v>
      </c>
      <c r="T7" s="137" t="s">
        <v>116</v>
      </c>
      <c r="U7" s="128" t="s">
        <v>24</v>
      </c>
      <c r="V7" s="128"/>
      <c r="W7" s="128" t="s">
        <v>117</v>
      </c>
      <c r="X7" s="128">
        <v>2019</v>
      </c>
      <c r="Y7" s="128">
        <v>320</v>
      </c>
      <c r="Z7" s="127" t="s">
        <v>118</v>
      </c>
      <c r="AA7" s="128"/>
      <c r="AB7" s="134" t="s">
        <v>119</v>
      </c>
      <c r="AC7" s="138" t="s">
        <v>120</v>
      </c>
      <c r="AD7" s="136"/>
      <c r="AE7" s="128"/>
      <c r="AF7" s="128"/>
      <c r="AG7" s="155">
        <f t="shared" si="0"/>
        <v>61.444444444444443</v>
      </c>
    </row>
    <row r="8" spans="1:35" ht="46.8" thickBot="1" x14ac:dyDescent="0.3">
      <c r="A8" s="149">
        <v>4</v>
      </c>
      <c r="B8" s="135" t="s">
        <v>107</v>
      </c>
      <c r="C8" s="136" t="s">
        <v>108</v>
      </c>
      <c r="D8" s="128" t="s">
        <v>108</v>
      </c>
      <c r="E8" s="128" t="s">
        <v>123</v>
      </c>
      <c r="F8" s="128" t="s">
        <v>110</v>
      </c>
      <c r="G8" s="128" t="s">
        <v>111</v>
      </c>
      <c r="H8" s="128" t="s">
        <v>112</v>
      </c>
      <c r="I8" s="128">
        <v>1999</v>
      </c>
      <c r="J8" s="128">
        <v>175</v>
      </c>
      <c r="K8" s="127" t="s">
        <v>113</v>
      </c>
      <c r="L8" s="128"/>
      <c r="M8" s="129" t="s">
        <v>114</v>
      </c>
      <c r="N8" s="128" t="s">
        <v>115</v>
      </c>
      <c r="O8" s="128">
        <v>1876</v>
      </c>
      <c r="P8" s="128">
        <v>13132</v>
      </c>
      <c r="Q8" s="137"/>
      <c r="R8" s="138"/>
      <c r="S8" s="136">
        <v>2018</v>
      </c>
      <c r="T8" s="137" t="s">
        <v>116</v>
      </c>
      <c r="U8" s="128" t="s">
        <v>24</v>
      </c>
      <c r="V8" s="128"/>
      <c r="W8" s="128" t="s">
        <v>117</v>
      </c>
      <c r="X8" s="128">
        <v>2019</v>
      </c>
      <c r="Y8" s="128">
        <v>320</v>
      </c>
      <c r="Z8" s="127" t="s">
        <v>118</v>
      </c>
      <c r="AA8" s="128"/>
      <c r="AB8" s="134" t="s">
        <v>119</v>
      </c>
      <c r="AC8" s="138" t="s">
        <v>120</v>
      </c>
      <c r="AD8" s="136"/>
      <c r="AE8" s="128"/>
      <c r="AF8" s="128"/>
      <c r="AG8" s="155">
        <f t="shared" si="0"/>
        <v>72.955555555555549</v>
      </c>
    </row>
    <row r="9" spans="1:35" ht="46.8" thickBot="1" x14ac:dyDescent="0.3">
      <c r="A9" s="149">
        <v>5</v>
      </c>
      <c r="B9" s="135" t="s">
        <v>107</v>
      </c>
      <c r="C9" s="136" t="s">
        <v>108</v>
      </c>
      <c r="D9" s="128" t="s">
        <v>108</v>
      </c>
      <c r="E9" s="128" t="s">
        <v>124</v>
      </c>
      <c r="F9" s="128" t="s">
        <v>110</v>
      </c>
      <c r="G9" s="128" t="s">
        <v>111</v>
      </c>
      <c r="H9" s="128" t="s">
        <v>112</v>
      </c>
      <c r="I9" s="128">
        <v>1999</v>
      </c>
      <c r="J9" s="128">
        <v>175</v>
      </c>
      <c r="K9" s="127" t="s">
        <v>113</v>
      </c>
      <c r="L9" s="128"/>
      <c r="M9" s="129" t="s">
        <v>114</v>
      </c>
      <c r="N9" s="128" t="s">
        <v>115</v>
      </c>
      <c r="O9" s="128">
        <v>1766</v>
      </c>
      <c r="P9" s="128">
        <v>12362</v>
      </c>
      <c r="Q9" s="137"/>
      <c r="R9" s="138"/>
      <c r="S9" s="136">
        <v>2018</v>
      </c>
      <c r="T9" s="137" t="s">
        <v>116</v>
      </c>
      <c r="U9" s="128" t="s">
        <v>24</v>
      </c>
      <c r="V9" s="128"/>
      <c r="W9" s="128" t="s">
        <v>117</v>
      </c>
      <c r="X9" s="128">
        <v>2019</v>
      </c>
      <c r="Y9" s="128">
        <v>320</v>
      </c>
      <c r="Z9" s="127" t="s">
        <v>118</v>
      </c>
      <c r="AA9" s="128"/>
      <c r="AB9" s="134" t="s">
        <v>119</v>
      </c>
      <c r="AC9" s="138" t="s">
        <v>120</v>
      </c>
      <c r="AD9" s="136"/>
      <c r="AE9" s="128"/>
      <c r="AF9" s="128"/>
      <c r="AG9" s="155">
        <f t="shared" si="0"/>
        <v>68.677777777777777</v>
      </c>
    </row>
    <row r="10" spans="1:35" ht="46.8" thickBot="1" x14ac:dyDescent="0.3">
      <c r="A10" s="149">
        <v>6</v>
      </c>
      <c r="B10" s="135" t="s">
        <v>107</v>
      </c>
      <c r="C10" s="136" t="s">
        <v>108</v>
      </c>
      <c r="D10" s="128" t="s">
        <v>108</v>
      </c>
      <c r="E10" s="128" t="s">
        <v>125</v>
      </c>
      <c r="F10" s="128" t="s">
        <v>110</v>
      </c>
      <c r="G10" s="128" t="s">
        <v>111</v>
      </c>
      <c r="H10" s="128" t="s">
        <v>112</v>
      </c>
      <c r="I10" s="128">
        <v>1999</v>
      </c>
      <c r="J10" s="128">
        <v>175</v>
      </c>
      <c r="K10" s="127" t="s">
        <v>113</v>
      </c>
      <c r="L10" s="128"/>
      <c r="M10" s="129" t="s">
        <v>114</v>
      </c>
      <c r="N10" s="128" t="s">
        <v>115</v>
      </c>
      <c r="O10" s="128">
        <v>1553</v>
      </c>
      <c r="P10" s="128">
        <v>10871</v>
      </c>
      <c r="Q10" s="137"/>
      <c r="R10" s="138"/>
      <c r="S10" s="136">
        <v>2018</v>
      </c>
      <c r="T10" s="137" t="s">
        <v>116</v>
      </c>
      <c r="U10" s="128" t="s">
        <v>24</v>
      </c>
      <c r="V10" s="128"/>
      <c r="W10" s="128" t="s">
        <v>117</v>
      </c>
      <c r="X10" s="128">
        <v>2019</v>
      </c>
      <c r="Y10" s="128">
        <v>320</v>
      </c>
      <c r="Z10" s="127" t="s">
        <v>118</v>
      </c>
      <c r="AA10" s="128"/>
      <c r="AB10" s="134" t="s">
        <v>119</v>
      </c>
      <c r="AC10" s="138" t="s">
        <v>120</v>
      </c>
      <c r="AD10" s="136"/>
      <c r="AE10" s="128"/>
      <c r="AF10" s="128"/>
      <c r="AG10" s="155">
        <f t="shared" si="0"/>
        <v>60.394444444444446</v>
      </c>
    </row>
    <row r="11" spans="1:35" ht="46.8" thickBot="1" x14ac:dyDescent="0.3">
      <c r="A11" s="149">
        <v>7</v>
      </c>
      <c r="B11" s="135" t="s">
        <v>107</v>
      </c>
      <c r="C11" s="136" t="s">
        <v>108</v>
      </c>
      <c r="D11" s="128" t="s">
        <v>108</v>
      </c>
      <c r="E11" s="128" t="s">
        <v>126</v>
      </c>
      <c r="F11" s="128" t="s">
        <v>110</v>
      </c>
      <c r="G11" s="128" t="s">
        <v>111</v>
      </c>
      <c r="H11" s="128" t="s">
        <v>112</v>
      </c>
      <c r="I11" s="128">
        <v>1999</v>
      </c>
      <c r="J11" s="128">
        <v>175</v>
      </c>
      <c r="K11" s="127" t="s">
        <v>113</v>
      </c>
      <c r="L11" s="128"/>
      <c r="M11" s="129" t="s">
        <v>114</v>
      </c>
      <c r="N11" s="128" t="s">
        <v>115</v>
      </c>
      <c r="O11" s="128">
        <v>2025</v>
      </c>
      <c r="P11" s="128">
        <v>14175</v>
      </c>
      <c r="Q11" s="137"/>
      <c r="R11" s="138"/>
      <c r="S11" s="136">
        <v>2018</v>
      </c>
      <c r="T11" s="137" t="s">
        <v>116</v>
      </c>
      <c r="U11" s="128" t="s">
        <v>24</v>
      </c>
      <c r="V11" s="128"/>
      <c r="W11" s="128" t="s">
        <v>117</v>
      </c>
      <c r="X11" s="128">
        <v>2019</v>
      </c>
      <c r="Y11" s="128">
        <v>320</v>
      </c>
      <c r="Z11" s="127" t="s">
        <v>118</v>
      </c>
      <c r="AA11" s="128"/>
      <c r="AB11" s="134" t="s">
        <v>119</v>
      </c>
      <c r="AC11" s="138" t="s">
        <v>120</v>
      </c>
      <c r="AD11" s="136"/>
      <c r="AE11" s="128"/>
      <c r="AF11" s="128"/>
      <c r="AG11" s="155">
        <f t="shared" si="0"/>
        <v>78.75</v>
      </c>
    </row>
    <row r="12" spans="1:35" ht="46.8" thickBot="1" x14ac:dyDescent="0.3">
      <c r="A12" s="149">
        <v>8</v>
      </c>
      <c r="B12" s="135" t="s">
        <v>107</v>
      </c>
      <c r="C12" s="136" t="s">
        <v>108</v>
      </c>
      <c r="D12" s="128" t="s">
        <v>108</v>
      </c>
      <c r="E12" s="128" t="s">
        <v>127</v>
      </c>
      <c r="F12" s="128" t="s">
        <v>128</v>
      </c>
      <c r="G12" s="128" t="s">
        <v>129</v>
      </c>
      <c r="H12" s="128" t="s">
        <v>130</v>
      </c>
      <c r="I12" s="128">
        <v>1999</v>
      </c>
      <c r="J12" s="128">
        <v>210</v>
      </c>
      <c r="K12" s="128" t="s">
        <v>131</v>
      </c>
      <c r="L12" s="128"/>
      <c r="M12" s="129" t="s">
        <v>114</v>
      </c>
      <c r="N12" s="128" t="s">
        <v>115</v>
      </c>
      <c r="O12" s="128">
        <v>2222</v>
      </c>
      <c r="P12" s="128">
        <v>15554</v>
      </c>
      <c r="Q12" s="137"/>
      <c r="R12" s="138"/>
      <c r="S12" s="136">
        <v>2018</v>
      </c>
      <c r="T12" s="137" t="s">
        <v>116</v>
      </c>
      <c r="U12" s="128" t="s">
        <v>24</v>
      </c>
      <c r="V12" s="128"/>
      <c r="W12" s="128" t="s">
        <v>117</v>
      </c>
      <c r="X12" s="128">
        <v>2019</v>
      </c>
      <c r="Y12" s="128">
        <v>320</v>
      </c>
      <c r="Z12" s="127" t="s">
        <v>118</v>
      </c>
      <c r="AA12" s="128"/>
      <c r="AB12" s="134" t="s">
        <v>119</v>
      </c>
      <c r="AC12" s="138" t="s">
        <v>120</v>
      </c>
      <c r="AD12" s="136"/>
      <c r="AE12" s="128"/>
      <c r="AF12" s="128"/>
      <c r="AG12" s="155">
        <f t="shared" si="0"/>
        <v>86.411111111111111</v>
      </c>
    </row>
    <row r="13" spans="1:35" ht="46.8" thickBot="1" x14ac:dyDescent="0.3">
      <c r="A13" s="149">
        <v>9</v>
      </c>
      <c r="B13" s="135" t="s">
        <v>107</v>
      </c>
      <c r="C13" s="136" t="s">
        <v>108</v>
      </c>
      <c r="D13" s="128" t="s">
        <v>108</v>
      </c>
      <c r="E13" s="128" t="s">
        <v>132</v>
      </c>
      <c r="F13" s="128" t="s">
        <v>128</v>
      </c>
      <c r="G13" s="128" t="s">
        <v>129</v>
      </c>
      <c r="H13" s="128" t="s">
        <v>130</v>
      </c>
      <c r="I13" s="128">
        <v>1999</v>
      </c>
      <c r="J13" s="128">
        <v>210</v>
      </c>
      <c r="K13" s="128" t="s">
        <v>131</v>
      </c>
      <c r="L13" s="128"/>
      <c r="M13" s="129" t="s">
        <v>114</v>
      </c>
      <c r="N13" s="128" t="s">
        <v>115</v>
      </c>
      <c r="O13" s="128">
        <v>2045</v>
      </c>
      <c r="P13" s="128">
        <v>14315</v>
      </c>
      <c r="Q13" s="137"/>
      <c r="R13" s="138"/>
      <c r="S13" s="136">
        <v>2018</v>
      </c>
      <c r="T13" s="137" t="s">
        <v>116</v>
      </c>
      <c r="U13" s="128" t="s">
        <v>24</v>
      </c>
      <c r="V13" s="128"/>
      <c r="W13" s="128" t="s">
        <v>117</v>
      </c>
      <c r="X13" s="128">
        <v>2019</v>
      </c>
      <c r="Y13" s="128">
        <v>320</v>
      </c>
      <c r="Z13" s="127" t="s">
        <v>118</v>
      </c>
      <c r="AA13" s="128"/>
      <c r="AB13" s="134" t="s">
        <v>119</v>
      </c>
      <c r="AC13" s="138" t="s">
        <v>120</v>
      </c>
      <c r="AD13" s="136"/>
      <c r="AE13" s="128"/>
      <c r="AF13" s="128"/>
      <c r="AG13" s="155">
        <f t="shared" si="0"/>
        <v>79.527777777777771</v>
      </c>
    </row>
    <row r="14" spans="1:35" ht="46.8" thickBot="1" x14ac:dyDescent="0.3">
      <c r="A14" s="149">
        <v>10</v>
      </c>
      <c r="B14" s="135" t="s">
        <v>107</v>
      </c>
      <c r="C14" s="136" t="s">
        <v>108</v>
      </c>
      <c r="D14" s="128" t="s">
        <v>108</v>
      </c>
      <c r="E14" s="128" t="s">
        <v>133</v>
      </c>
      <c r="F14" s="128" t="s">
        <v>110</v>
      </c>
      <c r="G14" s="128" t="s">
        <v>111</v>
      </c>
      <c r="H14" s="128" t="s">
        <v>112</v>
      </c>
      <c r="I14" s="128">
        <v>2000</v>
      </c>
      <c r="J14" s="128">
        <v>175</v>
      </c>
      <c r="K14" s="127" t="s">
        <v>113</v>
      </c>
      <c r="L14" s="128"/>
      <c r="M14" s="129" t="s">
        <v>114</v>
      </c>
      <c r="N14" s="128" t="s">
        <v>115</v>
      </c>
      <c r="O14" s="128">
        <v>1823</v>
      </c>
      <c r="P14" s="128">
        <v>12761</v>
      </c>
      <c r="Q14" s="137"/>
      <c r="R14" s="138"/>
      <c r="S14" s="136">
        <v>2018</v>
      </c>
      <c r="T14" s="137" t="s">
        <v>116</v>
      </c>
      <c r="U14" s="128" t="s">
        <v>24</v>
      </c>
      <c r="V14" s="128"/>
      <c r="W14" s="128" t="s">
        <v>117</v>
      </c>
      <c r="X14" s="128">
        <v>2019</v>
      </c>
      <c r="Y14" s="128">
        <v>320</v>
      </c>
      <c r="Z14" s="127" t="s">
        <v>118</v>
      </c>
      <c r="AA14" s="128"/>
      <c r="AB14" s="134" t="s">
        <v>119</v>
      </c>
      <c r="AC14" s="138" t="s">
        <v>120</v>
      </c>
      <c r="AD14" s="136"/>
      <c r="AE14" s="128"/>
      <c r="AF14" s="128"/>
      <c r="AG14" s="155">
        <f t="shared" si="0"/>
        <v>70.894444444444446</v>
      </c>
    </row>
    <row r="15" spans="1:35" ht="46.8" thickBot="1" x14ac:dyDescent="0.3">
      <c r="A15" s="149">
        <v>11</v>
      </c>
      <c r="B15" s="135" t="s">
        <v>107</v>
      </c>
      <c r="C15" s="136" t="s">
        <v>108</v>
      </c>
      <c r="D15" s="128" t="s">
        <v>108</v>
      </c>
      <c r="E15" s="128" t="s">
        <v>134</v>
      </c>
      <c r="F15" s="128" t="s">
        <v>110</v>
      </c>
      <c r="G15" s="128" t="s">
        <v>111</v>
      </c>
      <c r="H15" s="128" t="s">
        <v>112</v>
      </c>
      <c r="I15" s="128">
        <v>2000</v>
      </c>
      <c r="J15" s="128">
        <v>175</v>
      </c>
      <c r="K15" s="127" t="s">
        <v>113</v>
      </c>
      <c r="L15" s="128"/>
      <c r="M15" s="129" t="s">
        <v>114</v>
      </c>
      <c r="N15" s="128" t="s">
        <v>115</v>
      </c>
      <c r="O15" s="128">
        <v>1976</v>
      </c>
      <c r="P15" s="128">
        <v>13832</v>
      </c>
      <c r="Q15" s="137"/>
      <c r="R15" s="138"/>
      <c r="S15" s="136">
        <v>2018</v>
      </c>
      <c r="T15" s="137" t="s">
        <v>116</v>
      </c>
      <c r="U15" s="128" t="s">
        <v>24</v>
      </c>
      <c r="V15" s="128"/>
      <c r="W15" s="128" t="s">
        <v>117</v>
      </c>
      <c r="X15" s="128">
        <v>2019</v>
      </c>
      <c r="Y15" s="128">
        <v>320</v>
      </c>
      <c r="Z15" s="127" t="s">
        <v>118</v>
      </c>
      <c r="AA15" s="128"/>
      <c r="AB15" s="134" t="s">
        <v>119</v>
      </c>
      <c r="AC15" s="138" t="s">
        <v>120</v>
      </c>
      <c r="AD15" s="136"/>
      <c r="AE15" s="128"/>
      <c r="AF15" s="128"/>
      <c r="AG15" s="155">
        <f t="shared" si="0"/>
        <v>76.844444444444449</v>
      </c>
    </row>
    <row r="16" spans="1:35" ht="46.8" thickBot="1" x14ac:dyDescent="0.3">
      <c r="A16" s="149">
        <v>12</v>
      </c>
      <c r="B16" s="135" t="s">
        <v>107</v>
      </c>
      <c r="C16" s="136" t="s">
        <v>108</v>
      </c>
      <c r="D16" s="128" t="s">
        <v>108</v>
      </c>
      <c r="E16" s="128" t="s">
        <v>135</v>
      </c>
      <c r="F16" s="128" t="s">
        <v>110</v>
      </c>
      <c r="G16" s="128" t="s">
        <v>111</v>
      </c>
      <c r="H16" s="128" t="s">
        <v>112</v>
      </c>
      <c r="I16" s="128">
        <v>2000</v>
      </c>
      <c r="J16" s="128">
        <v>175</v>
      </c>
      <c r="K16" s="127" t="s">
        <v>113</v>
      </c>
      <c r="L16" s="128"/>
      <c r="M16" s="129" t="s">
        <v>114</v>
      </c>
      <c r="N16" s="128" t="s">
        <v>115</v>
      </c>
      <c r="O16" s="128">
        <v>1693</v>
      </c>
      <c r="P16" s="128">
        <v>11851</v>
      </c>
      <c r="Q16" s="137"/>
      <c r="R16" s="138"/>
      <c r="S16" s="136">
        <v>2018</v>
      </c>
      <c r="T16" s="137" t="s">
        <v>116</v>
      </c>
      <c r="U16" s="128" t="s">
        <v>24</v>
      </c>
      <c r="V16" s="128"/>
      <c r="W16" s="128" t="s">
        <v>117</v>
      </c>
      <c r="X16" s="128">
        <v>2019</v>
      </c>
      <c r="Y16" s="128">
        <v>320</v>
      </c>
      <c r="Z16" s="127" t="s">
        <v>118</v>
      </c>
      <c r="AA16" s="128"/>
      <c r="AB16" s="134" t="s">
        <v>119</v>
      </c>
      <c r="AC16" s="138" t="s">
        <v>120</v>
      </c>
      <c r="AD16" s="136"/>
      <c r="AE16" s="128"/>
      <c r="AF16" s="128"/>
      <c r="AG16" s="155">
        <f t="shared" si="0"/>
        <v>65.838888888888889</v>
      </c>
    </row>
    <row r="17" spans="1:33" ht="46.8" thickBot="1" x14ac:dyDescent="0.3">
      <c r="A17" s="149">
        <v>13</v>
      </c>
      <c r="B17" s="135" t="s">
        <v>107</v>
      </c>
      <c r="C17" s="136" t="s">
        <v>108</v>
      </c>
      <c r="D17" s="128" t="s">
        <v>108</v>
      </c>
      <c r="E17" s="128" t="s">
        <v>136</v>
      </c>
      <c r="F17" s="128" t="s">
        <v>110</v>
      </c>
      <c r="G17" s="128" t="s">
        <v>111</v>
      </c>
      <c r="H17" s="128" t="s">
        <v>112</v>
      </c>
      <c r="I17" s="128">
        <v>2000</v>
      </c>
      <c r="J17" s="128">
        <v>175</v>
      </c>
      <c r="K17" s="127" t="s">
        <v>113</v>
      </c>
      <c r="L17" s="128"/>
      <c r="M17" s="129" t="s">
        <v>114</v>
      </c>
      <c r="N17" s="128" t="s">
        <v>115</v>
      </c>
      <c r="O17" s="128">
        <v>1815</v>
      </c>
      <c r="P17" s="128">
        <v>12705</v>
      </c>
      <c r="Q17" s="137"/>
      <c r="R17" s="138"/>
      <c r="S17" s="136">
        <v>2018</v>
      </c>
      <c r="T17" s="137" t="s">
        <v>116</v>
      </c>
      <c r="U17" s="128" t="s">
        <v>24</v>
      </c>
      <c r="V17" s="128"/>
      <c r="W17" s="128" t="s">
        <v>117</v>
      </c>
      <c r="X17" s="128">
        <v>2019</v>
      </c>
      <c r="Y17" s="128">
        <v>320</v>
      </c>
      <c r="Z17" s="127" t="s">
        <v>118</v>
      </c>
      <c r="AA17" s="128"/>
      <c r="AB17" s="134" t="s">
        <v>119</v>
      </c>
      <c r="AC17" s="138" t="s">
        <v>120</v>
      </c>
      <c r="AD17" s="136"/>
      <c r="AE17" s="128"/>
      <c r="AF17" s="128"/>
      <c r="AG17" s="155">
        <f t="shared" si="0"/>
        <v>70.583333333333329</v>
      </c>
    </row>
    <row r="18" spans="1:33" ht="46.8" thickBot="1" x14ac:dyDescent="0.3">
      <c r="A18" s="149">
        <v>14</v>
      </c>
      <c r="B18" s="139" t="s">
        <v>107</v>
      </c>
      <c r="C18" s="140" t="s">
        <v>108</v>
      </c>
      <c r="D18" s="141" t="s">
        <v>108</v>
      </c>
      <c r="E18" s="141" t="s">
        <v>137</v>
      </c>
      <c r="F18" s="141" t="s">
        <v>110</v>
      </c>
      <c r="G18" s="141" t="s">
        <v>111</v>
      </c>
      <c r="H18" s="141" t="s">
        <v>112</v>
      </c>
      <c r="I18" s="141">
        <v>2000</v>
      </c>
      <c r="J18" s="141">
        <v>175</v>
      </c>
      <c r="K18" s="127" t="s">
        <v>113</v>
      </c>
      <c r="L18" s="141"/>
      <c r="M18" s="129" t="s">
        <v>114</v>
      </c>
      <c r="N18" s="141" t="s">
        <v>115</v>
      </c>
      <c r="O18" s="141">
        <v>2359</v>
      </c>
      <c r="P18" s="141">
        <v>18870</v>
      </c>
      <c r="Q18" s="142"/>
      <c r="R18" s="143"/>
      <c r="S18" s="140">
        <v>2018</v>
      </c>
      <c r="T18" s="142" t="s">
        <v>116</v>
      </c>
      <c r="U18" s="141" t="s">
        <v>24</v>
      </c>
      <c r="V18" s="141"/>
      <c r="W18" s="141" t="s">
        <v>117</v>
      </c>
      <c r="X18" s="141">
        <v>2019</v>
      </c>
      <c r="Y18" s="141">
        <v>320</v>
      </c>
      <c r="Z18" s="127" t="s">
        <v>118</v>
      </c>
      <c r="AA18" s="141"/>
      <c r="AB18" s="134" t="s">
        <v>119</v>
      </c>
      <c r="AC18" s="143" t="s">
        <v>120</v>
      </c>
      <c r="AD18" s="140"/>
      <c r="AE18" s="141"/>
      <c r="AF18" s="141"/>
      <c r="AG18" s="155">
        <f t="shared" si="0"/>
        <v>104.83333333333333</v>
      </c>
    </row>
    <row r="19" spans="1:33" ht="46.8" thickBot="1" x14ac:dyDescent="0.3">
      <c r="A19" s="149">
        <v>15</v>
      </c>
      <c r="B19" s="139" t="s">
        <v>107</v>
      </c>
      <c r="C19" s="140" t="s">
        <v>108</v>
      </c>
      <c r="D19" s="141" t="s">
        <v>108</v>
      </c>
      <c r="E19" s="141" t="s">
        <v>138</v>
      </c>
      <c r="F19" s="141" t="s">
        <v>110</v>
      </c>
      <c r="G19" s="141" t="s">
        <v>111</v>
      </c>
      <c r="H19" s="141" t="s">
        <v>112</v>
      </c>
      <c r="I19" s="141">
        <v>2000</v>
      </c>
      <c r="J19" s="141">
        <v>175</v>
      </c>
      <c r="K19" s="127" t="s">
        <v>113</v>
      </c>
      <c r="L19" s="141"/>
      <c r="M19" s="129" t="s">
        <v>114</v>
      </c>
      <c r="N19" s="141" t="s">
        <v>115</v>
      </c>
      <c r="O19" s="141">
        <v>1868</v>
      </c>
      <c r="P19" s="141">
        <v>13076</v>
      </c>
      <c r="Q19" s="142" t="s">
        <v>18</v>
      </c>
      <c r="R19" s="143"/>
      <c r="S19" s="140">
        <v>2018</v>
      </c>
      <c r="T19" s="142" t="s">
        <v>116</v>
      </c>
      <c r="U19" s="141" t="s">
        <v>24</v>
      </c>
      <c r="V19" s="141"/>
      <c r="W19" s="141" t="s">
        <v>117</v>
      </c>
      <c r="X19" s="141">
        <v>2019</v>
      </c>
      <c r="Y19" s="141">
        <v>320</v>
      </c>
      <c r="Z19" s="127" t="s">
        <v>118</v>
      </c>
      <c r="AA19" s="141"/>
      <c r="AB19" s="134" t="s">
        <v>119</v>
      </c>
      <c r="AC19" s="143" t="s">
        <v>120</v>
      </c>
      <c r="AD19" s="140"/>
      <c r="AE19" s="141"/>
      <c r="AF19" s="141"/>
      <c r="AG19" s="155">
        <f t="shared" si="0"/>
        <v>72.644444444444446</v>
      </c>
    </row>
    <row r="20" spans="1:33" ht="46.8" thickBot="1" x14ac:dyDescent="0.3">
      <c r="A20" s="149">
        <v>16</v>
      </c>
      <c r="B20" s="139" t="s">
        <v>107</v>
      </c>
      <c r="C20" s="140" t="s">
        <v>108</v>
      </c>
      <c r="D20" s="141" t="s">
        <v>108</v>
      </c>
      <c r="E20" s="141" t="s">
        <v>139</v>
      </c>
      <c r="F20" s="141" t="s">
        <v>110</v>
      </c>
      <c r="G20" s="141" t="s">
        <v>111</v>
      </c>
      <c r="H20" s="141" t="s">
        <v>112</v>
      </c>
      <c r="I20" s="141">
        <v>2000</v>
      </c>
      <c r="J20" s="141">
        <v>175</v>
      </c>
      <c r="K20" s="127" t="s">
        <v>113</v>
      </c>
      <c r="L20" s="141"/>
      <c r="M20" s="129" t="s">
        <v>114</v>
      </c>
      <c r="N20" s="141" t="s">
        <v>115</v>
      </c>
      <c r="O20" s="141">
        <v>1892</v>
      </c>
      <c r="P20" s="141">
        <v>13514</v>
      </c>
      <c r="Q20" s="142"/>
      <c r="R20" s="143"/>
      <c r="S20" s="140">
        <v>2018</v>
      </c>
      <c r="T20" s="142" t="s">
        <v>116</v>
      </c>
      <c r="U20" s="141" t="s">
        <v>24</v>
      </c>
      <c r="V20" s="141"/>
      <c r="W20" s="141" t="s">
        <v>117</v>
      </c>
      <c r="X20" s="141">
        <v>2019</v>
      </c>
      <c r="Y20" s="141">
        <v>320</v>
      </c>
      <c r="Z20" s="127" t="s">
        <v>118</v>
      </c>
      <c r="AA20" s="141"/>
      <c r="AB20" s="134" t="s">
        <v>119</v>
      </c>
      <c r="AC20" s="143" t="s">
        <v>120</v>
      </c>
      <c r="AD20" s="140"/>
      <c r="AE20" s="141"/>
      <c r="AF20" s="141"/>
      <c r="AG20" s="155">
        <f t="shared" si="0"/>
        <v>75.077777777777783</v>
      </c>
    </row>
    <row r="21" spans="1:33" ht="46.8" thickBot="1" x14ac:dyDescent="0.3">
      <c r="A21" s="149">
        <v>17</v>
      </c>
      <c r="B21" s="139" t="s">
        <v>107</v>
      </c>
      <c r="C21" s="140" t="s">
        <v>108</v>
      </c>
      <c r="D21" s="141" t="s">
        <v>108</v>
      </c>
      <c r="E21" s="141" t="s">
        <v>140</v>
      </c>
      <c r="F21" s="141" t="s">
        <v>110</v>
      </c>
      <c r="G21" s="141" t="s">
        <v>111</v>
      </c>
      <c r="H21" s="141" t="s">
        <v>112</v>
      </c>
      <c r="I21" s="141">
        <v>2000</v>
      </c>
      <c r="J21" s="141">
        <v>175</v>
      </c>
      <c r="K21" s="127" t="s">
        <v>113</v>
      </c>
      <c r="L21" s="141"/>
      <c r="M21" s="129" t="s">
        <v>114</v>
      </c>
      <c r="N21" s="141" t="s">
        <v>115</v>
      </c>
      <c r="O21" s="141">
        <v>2175</v>
      </c>
      <c r="P21" s="141">
        <v>15225</v>
      </c>
      <c r="Q21" s="142"/>
      <c r="R21" s="143"/>
      <c r="S21" s="140">
        <v>2018</v>
      </c>
      <c r="T21" s="142" t="s">
        <v>116</v>
      </c>
      <c r="U21" s="141" t="s">
        <v>24</v>
      </c>
      <c r="V21" s="141"/>
      <c r="W21" s="141" t="s">
        <v>117</v>
      </c>
      <c r="X21" s="141">
        <v>2019</v>
      </c>
      <c r="Y21" s="141">
        <v>320</v>
      </c>
      <c r="Z21" s="127" t="s">
        <v>118</v>
      </c>
      <c r="AA21" s="141"/>
      <c r="AB21" s="134" t="s">
        <v>119</v>
      </c>
      <c r="AC21" s="143" t="s">
        <v>120</v>
      </c>
      <c r="AD21" s="140"/>
      <c r="AE21" s="141"/>
      <c r="AF21" s="141"/>
      <c r="AG21" s="155">
        <f t="shared" si="0"/>
        <v>84.583333333333329</v>
      </c>
    </row>
    <row r="22" spans="1:33" ht="46.8" thickBot="1" x14ac:dyDescent="0.3">
      <c r="A22" s="149">
        <v>18</v>
      </c>
      <c r="B22" s="139" t="s">
        <v>107</v>
      </c>
      <c r="C22" s="140" t="s">
        <v>108</v>
      </c>
      <c r="D22" s="141" t="s">
        <v>108</v>
      </c>
      <c r="E22" s="141" t="s">
        <v>141</v>
      </c>
      <c r="F22" s="141" t="s">
        <v>110</v>
      </c>
      <c r="G22" s="141" t="s">
        <v>111</v>
      </c>
      <c r="H22" s="141" t="s">
        <v>112</v>
      </c>
      <c r="I22" s="141">
        <v>2000</v>
      </c>
      <c r="J22" s="141">
        <v>175</v>
      </c>
      <c r="K22" s="127" t="s">
        <v>113</v>
      </c>
      <c r="L22" s="141"/>
      <c r="M22" s="129" t="s">
        <v>114</v>
      </c>
      <c r="N22" s="141" t="s">
        <v>115</v>
      </c>
      <c r="O22" s="141">
        <v>1877</v>
      </c>
      <c r="P22" s="141">
        <v>13139</v>
      </c>
      <c r="Q22" s="142"/>
      <c r="R22" s="143"/>
      <c r="S22" s="140">
        <v>2018</v>
      </c>
      <c r="T22" s="142" t="s">
        <v>116</v>
      </c>
      <c r="U22" s="141" t="s">
        <v>24</v>
      </c>
      <c r="V22" s="141"/>
      <c r="W22" s="141" t="s">
        <v>117</v>
      </c>
      <c r="X22" s="141">
        <v>2019</v>
      </c>
      <c r="Y22" s="141">
        <v>320</v>
      </c>
      <c r="Z22" s="127" t="s">
        <v>118</v>
      </c>
      <c r="AA22" s="141"/>
      <c r="AB22" s="134" t="s">
        <v>119</v>
      </c>
      <c r="AC22" s="143" t="s">
        <v>120</v>
      </c>
      <c r="AD22" s="140"/>
      <c r="AE22" s="141"/>
      <c r="AF22" s="141"/>
      <c r="AG22" s="155">
        <f t="shared" si="0"/>
        <v>72.99444444444444</v>
      </c>
    </row>
    <row r="23" spans="1:33" ht="46.8" thickBot="1" x14ac:dyDescent="0.3">
      <c r="A23" s="149">
        <v>19</v>
      </c>
      <c r="B23" s="139" t="s">
        <v>107</v>
      </c>
      <c r="C23" s="140" t="s">
        <v>108</v>
      </c>
      <c r="D23" s="141" t="s">
        <v>108</v>
      </c>
      <c r="E23" s="141" t="s">
        <v>142</v>
      </c>
      <c r="F23" s="141" t="s">
        <v>110</v>
      </c>
      <c r="G23" s="141" t="s">
        <v>111</v>
      </c>
      <c r="H23" s="141" t="s">
        <v>112</v>
      </c>
      <c r="I23" s="141">
        <v>2000</v>
      </c>
      <c r="J23" s="141">
        <v>175</v>
      </c>
      <c r="K23" s="127" t="s">
        <v>113</v>
      </c>
      <c r="L23" s="141"/>
      <c r="M23" s="129" t="s">
        <v>114</v>
      </c>
      <c r="N23" s="141" t="s">
        <v>115</v>
      </c>
      <c r="O23" s="141">
        <v>2071</v>
      </c>
      <c r="P23" s="141">
        <v>14497</v>
      </c>
      <c r="Q23" s="142"/>
      <c r="R23" s="143"/>
      <c r="S23" s="140">
        <v>2018</v>
      </c>
      <c r="T23" s="142" t="s">
        <v>116</v>
      </c>
      <c r="U23" s="141" t="s">
        <v>24</v>
      </c>
      <c r="V23" s="141"/>
      <c r="W23" s="141" t="s">
        <v>117</v>
      </c>
      <c r="X23" s="141">
        <v>2019</v>
      </c>
      <c r="Y23" s="141">
        <v>320</v>
      </c>
      <c r="Z23" s="127" t="s">
        <v>118</v>
      </c>
      <c r="AA23" s="141"/>
      <c r="AB23" s="134" t="s">
        <v>119</v>
      </c>
      <c r="AC23" s="143" t="s">
        <v>120</v>
      </c>
      <c r="AD23" s="140"/>
      <c r="AE23" s="141"/>
      <c r="AF23" s="141"/>
      <c r="AG23" s="155">
        <f t="shared" si="0"/>
        <v>80.538888888888891</v>
      </c>
    </row>
    <row r="24" spans="1:33" ht="46.8" thickBot="1" x14ac:dyDescent="0.3">
      <c r="A24" s="149">
        <v>20</v>
      </c>
      <c r="B24" s="139" t="s">
        <v>107</v>
      </c>
      <c r="C24" s="140" t="s">
        <v>108</v>
      </c>
      <c r="D24" s="141" t="s">
        <v>108</v>
      </c>
      <c r="E24" s="141" t="s">
        <v>143</v>
      </c>
      <c r="F24" s="141" t="s">
        <v>110</v>
      </c>
      <c r="G24" s="141" t="s">
        <v>111</v>
      </c>
      <c r="H24" s="141" t="s">
        <v>112</v>
      </c>
      <c r="I24" s="141">
        <v>2000</v>
      </c>
      <c r="J24" s="141">
        <v>175</v>
      </c>
      <c r="K24" s="127" t="s">
        <v>113</v>
      </c>
      <c r="L24" s="141"/>
      <c r="M24" s="129" t="s">
        <v>114</v>
      </c>
      <c r="N24" s="141" t="s">
        <v>115</v>
      </c>
      <c r="O24" s="141">
        <v>1747</v>
      </c>
      <c r="P24" s="141">
        <v>12229</v>
      </c>
      <c r="Q24" s="142"/>
      <c r="R24" s="143"/>
      <c r="S24" s="140">
        <v>2018</v>
      </c>
      <c r="T24" s="142" t="s">
        <v>116</v>
      </c>
      <c r="U24" s="141" t="s">
        <v>24</v>
      </c>
      <c r="V24" s="141"/>
      <c r="W24" s="141" t="s">
        <v>117</v>
      </c>
      <c r="X24" s="141">
        <v>2019</v>
      </c>
      <c r="Y24" s="141">
        <v>320</v>
      </c>
      <c r="Z24" s="127" t="s">
        <v>118</v>
      </c>
      <c r="AA24" s="141"/>
      <c r="AB24" s="134" t="s">
        <v>119</v>
      </c>
      <c r="AC24" s="143" t="s">
        <v>120</v>
      </c>
      <c r="AD24" s="140"/>
      <c r="AE24" s="141"/>
      <c r="AF24" s="141"/>
      <c r="AG24" s="155">
        <f t="shared" si="0"/>
        <v>67.938888888888883</v>
      </c>
    </row>
    <row r="25" spans="1:33" ht="46.8" thickBot="1" x14ac:dyDescent="0.3">
      <c r="A25" s="149">
        <v>21</v>
      </c>
      <c r="B25" s="139" t="s">
        <v>107</v>
      </c>
      <c r="C25" s="140" t="s">
        <v>108</v>
      </c>
      <c r="D25" s="141" t="s">
        <v>108</v>
      </c>
      <c r="E25" s="141" t="s">
        <v>144</v>
      </c>
      <c r="F25" s="141" t="s">
        <v>110</v>
      </c>
      <c r="G25" s="141" t="s">
        <v>111</v>
      </c>
      <c r="H25" s="141" t="s">
        <v>112</v>
      </c>
      <c r="I25" s="141">
        <v>2000</v>
      </c>
      <c r="J25" s="141">
        <v>175</v>
      </c>
      <c r="K25" s="127" t="s">
        <v>113</v>
      </c>
      <c r="L25" s="141"/>
      <c r="M25" s="129" t="s">
        <v>114</v>
      </c>
      <c r="N25" s="141" t="s">
        <v>115</v>
      </c>
      <c r="O25" s="141">
        <v>1777</v>
      </c>
      <c r="P25" s="141">
        <v>12439</v>
      </c>
      <c r="Q25" s="142"/>
      <c r="R25" s="143"/>
      <c r="S25" s="140">
        <v>2018</v>
      </c>
      <c r="T25" s="142" t="s">
        <v>116</v>
      </c>
      <c r="U25" s="141" t="s">
        <v>24</v>
      </c>
      <c r="V25" s="141"/>
      <c r="W25" s="141" t="s">
        <v>117</v>
      </c>
      <c r="X25" s="141">
        <v>2019</v>
      </c>
      <c r="Y25" s="141">
        <v>320</v>
      </c>
      <c r="Z25" s="127" t="s">
        <v>118</v>
      </c>
      <c r="AA25" s="141"/>
      <c r="AB25" s="134" t="s">
        <v>119</v>
      </c>
      <c r="AC25" s="143" t="s">
        <v>120</v>
      </c>
      <c r="AD25" s="140"/>
      <c r="AE25" s="141"/>
      <c r="AF25" s="141"/>
      <c r="AG25" s="155">
        <f t="shared" si="0"/>
        <v>69.105555555555554</v>
      </c>
    </row>
    <row r="26" spans="1:33" ht="46.8" thickBot="1" x14ac:dyDescent="0.3">
      <c r="A26" s="149">
        <v>22</v>
      </c>
      <c r="B26" s="139" t="s">
        <v>107</v>
      </c>
      <c r="C26" s="140" t="s">
        <v>108</v>
      </c>
      <c r="D26" s="141" t="s">
        <v>108</v>
      </c>
      <c r="E26" s="141" t="s">
        <v>145</v>
      </c>
      <c r="F26" s="141" t="s">
        <v>110</v>
      </c>
      <c r="G26" s="141" t="s">
        <v>111</v>
      </c>
      <c r="H26" s="141" t="s">
        <v>112</v>
      </c>
      <c r="I26" s="141">
        <v>2000</v>
      </c>
      <c r="J26" s="141">
        <v>175</v>
      </c>
      <c r="K26" s="127" t="s">
        <v>113</v>
      </c>
      <c r="L26" s="141"/>
      <c r="M26" s="129" t="s">
        <v>114</v>
      </c>
      <c r="N26" s="141" t="s">
        <v>115</v>
      </c>
      <c r="O26" s="141">
        <v>2574</v>
      </c>
      <c r="P26" s="141">
        <v>17679</v>
      </c>
      <c r="Q26" s="142"/>
      <c r="R26" s="143"/>
      <c r="S26" s="140">
        <v>2018</v>
      </c>
      <c r="T26" s="142" t="s">
        <v>116</v>
      </c>
      <c r="U26" s="141" t="s">
        <v>24</v>
      </c>
      <c r="V26" s="141"/>
      <c r="W26" s="141" t="s">
        <v>117</v>
      </c>
      <c r="X26" s="141">
        <v>2019</v>
      </c>
      <c r="Y26" s="141">
        <v>320</v>
      </c>
      <c r="Z26" s="127" t="s">
        <v>118</v>
      </c>
      <c r="AA26" s="141"/>
      <c r="AB26" s="134" t="s">
        <v>119</v>
      </c>
      <c r="AC26" s="143" t="s">
        <v>120</v>
      </c>
      <c r="AD26" s="140"/>
      <c r="AE26" s="141"/>
      <c r="AF26" s="141"/>
      <c r="AG26" s="155">
        <f t="shared" si="0"/>
        <v>98.216666666666669</v>
      </c>
    </row>
    <row r="27" spans="1:33" ht="46.8" thickBot="1" x14ac:dyDescent="0.3">
      <c r="A27" s="149">
        <v>23</v>
      </c>
      <c r="B27" s="139" t="s">
        <v>107</v>
      </c>
      <c r="C27" s="140" t="s">
        <v>108</v>
      </c>
      <c r="D27" s="141" t="s">
        <v>108</v>
      </c>
      <c r="E27" s="141" t="s">
        <v>146</v>
      </c>
      <c r="F27" s="141" t="s">
        <v>110</v>
      </c>
      <c r="G27" s="141" t="s">
        <v>111</v>
      </c>
      <c r="H27" s="141" t="s">
        <v>112</v>
      </c>
      <c r="I27" s="141">
        <v>2000</v>
      </c>
      <c r="J27" s="141">
        <v>175</v>
      </c>
      <c r="K27" s="127" t="s">
        <v>113</v>
      </c>
      <c r="L27" s="141"/>
      <c r="M27" s="129" t="s">
        <v>114</v>
      </c>
      <c r="N27" s="141" t="s">
        <v>115</v>
      </c>
      <c r="O27" s="141">
        <v>2313</v>
      </c>
      <c r="P27" s="141">
        <v>16191</v>
      </c>
      <c r="Q27" s="142"/>
      <c r="R27" s="143"/>
      <c r="S27" s="140">
        <v>2018</v>
      </c>
      <c r="T27" s="142" t="s">
        <v>116</v>
      </c>
      <c r="U27" s="141" t="s">
        <v>24</v>
      </c>
      <c r="V27" s="141"/>
      <c r="W27" s="141" t="s">
        <v>117</v>
      </c>
      <c r="X27" s="141">
        <v>2019</v>
      </c>
      <c r="Y27" s="141">
        <v>320</v>
      </c>
      <c r="Z27" s="127" t="s">
        <v>118</v>
      </c>
      <c r="AA27" s="141"/>
      <c r="AB27" s="134" t="s">
        <v>119</v>
      </c>
      <c r="AC27" s="143" t="s">
        <v>120</v>
      </c>
      <c r="AD27" s="140"/>
      <c r="AE27" s="141"/>
      <c r="AF27" s="141"/>
      <c r="AG27" s="155">
        <f t="shared" si="0"/>
        <v>89.95</v>
      </c>
    </row>
    <row r="28" spans="1:33" ht="46.8" thickBot="1" x14ac:dyDescent="0.3">
      <c r="A28" s="149">
        <v>24</v>
      </c>
      <c r="B28" s="139" t="s">
        <v>107</v>
      </c>
      <c r="C28" s="140" t="s">
        <v>108</v>
      </c>
      <c r="D28" s="141" t="s">
        <v>108</v>
      </c>
      <c r="E28" s="141" t="s">
        <v>147</v>
      </c>
      <c r="F28" s="141" t="s">
        <v>110</v>
      </c>
      <c r="G28" s="141" t="s">
        <v>111</v>
      </c>
      <c r="H28" s="141" t="s">
        <v>112</v>
      </c>
      <c r="I28" s="141">
        <v>2000</v>
      </c>
      <c r="J28" s="141">
        <v>175</v>
      </c>
      <c r="K28" s="127" t="s">
        <v>113</v>
      </c>
      <c r="L28" s="141"/>
      <c r="M28" s="129" t="s">
        <v>114</v>
      </c>
      <c r="N28" s="141" t="s">
        <v>115</v>
      </c>
      <c r="O28" s="141">
        <v>2209</v>
      </c>
      <c r="P28" s="141">
        <v>18755</v>
      </c>
      <c r="Q28" s="142"/>
      <c r="R28" s="143"/>
      <c r="S28" s="140">
        <v>2018</v>
      </c>
      <c r="T28" s="142" t="s">
        <v>116</v>
      </c>
      <c r="U28" s="141" t="s">
        <v>24</v>
      </c>
      <c r="V28" s="141"/>
      <c r="W28" s="141" t="s">
        <v>117</v>
      </c>
      <c r="X28" s="141">
        <v>2019</v>
      </c>
      <c r="Y28" s="141">
        <v>320</v>
      </c>
      <c r="Z28" s="127" t="s">
        <v>118</v>
      </c>
      <c r="AA28" s="141"/>
      <c r="AB28" s="134" t="s">
        <v>119</v>
      </c>
      <c r="AC28" s="143" t="s">
        <v>120</v>
      </c>
      <c r="AD28" s="140"/>
      <c r="AE28" s="141"/>
      <c r="AF28" s="141"/>
      <c r="AG28" s="155">
        <f t="shared" si="0"/>
        <v>104.19444444444444</v>
      </c>
    </row>
    <row r="29" spans="1:33" ht="46.8" thickBot="1" x14ac:dyDescent="0.3">
      <c r="A29" s="149">
        <v>25</v>
      </c>
      <c r="B29" s="139" t="s">
        <v>107</v>
      </c>
      <c r="C29" s="140" t="s">
        <v>108</v>
      </c>
      <c r="D29" s="141" t="s">
        <v>108</v>
      </c>
      <c r="E29" s="141" t="s">
        <v>148</v>
      </c>
      <c r="F29" s="141" t="s">
        <v>110</v>
      </c>
      <c r="G29" s="141" t="s">
        <v>111</v>
      </c>
      <c r="H29" s="141" t="s">
        <v>112</v>
      </c>
      <c r="I29" s="141">
        <v>2000</v>
      </c>
      <c r="J29" s="141">
        <v>175</v>
      </c>
      <c r="K29" s="127" t="s">
        <v>113</v>
      </c>
      <c r="L29" s="141"/>
      <c r="M29" s="129" t="s">
        <v>114</v>
      </c>
      <c r="N29" s="141" t="s">
        <v>115</v>
      </c>
      <c r="O29" s="141">
        <v>2380</v>
      </c>
      <c r="P29" s="141">
        <v>16650</v>
      </c>
      <c r="Q29" s="142"/>
      <c r="R29" s="143"/>
      <c r="S29" s="140">
        <v>2018</v>
      </c>
      <c r="T29" s="142" t="s">
        <v>116</v>
      </c>
      <c r="U29" s="141" t="s">
        <v>24</v>
      </c>
      <c r="V29" s="141"/>
      <c r="W29" s="141" t="s">
        <v>117</v>
      </c>
      <c r="X29" s="141">
        <v>2019</v>
      </c>
      <c r="Y29" s="141">
        <v>320</v>
      </c>
      <c r="Z29" s="127" t="s">
        <v>118</v>
      </c>
      <c r="AA29" s="141"/>
      <c r="AB29" s="134" t="s">
        <v>119</v>
      </c>
      <c r="AC29" s="143" t="s">
        <v>120</v>
      </c>
      <c r="AD29" s="140"/>
      <c r="AE29" s="141"/>
      <c r="AF29" s="141"/>
      <c r="AG29" s="155">
        <f t="shared" si="0"/>
        <v>92.5</v>
      </c>
    </row>
    <row r="30" spans="1:33" ht="46.8" thickBot="1" x14ac:dyDescent="0.3">
      <c r="A30" s="149">
        <v>26</v>
      </c>
      <c r="B30" s="139" t="s">
        <v>107</v>
      </c>
      <c r="C30" s="140" t="s">
        <v>108</v>
      </c>
      <c r="D30" s="141" t="s">
        <v>108</v>
      </c>
      <c r="E30" s="141" t="s">
        <v>149</v>
      </c>
      <c r="F30" s="141" t="s">
        <v>110</v>
      </c>
      <c r="G30" s="141" t="s">
        <v>111</v>
      </c>
      <c r="H30" s="141" t="s">
        <v>112</v>
      </c>
      <c r="I30" s="141">
        <v>2000</v>
      </c>
      <c r="J30" s="141">
        <v>175</v>
      </c>
      <c r="K30" s="127" t="s">
        <v>113</v>
      </c>
      <c r="L30" s="141"/>
      <c r="M30" s="129" t="s">
        <v>114</v>
      </c>
      <c r="N30" s="141" t="s">
        <v>115</v>
      </c>
      <c r="O30" s="141">
        <v>2049</v>
      </c>
      <c r="P30" s="141">
        <v>14343</v>
      </c>
      <c r="Q30" s="142"/>
      <c r="R30" s="143"/>
      <c r="S30" s="140">
        <v>2018</v>
      </c>
      <c r="T30" s="142" t="s">
        <v>116</v>
      </c>
      <c r="U30" s="141" t="s">
        <v>24</v>
      </c>
      <c r="V30" s="141"/>
      <c r="W30" s="141" t="s">
        <v>117</v>
      </c>
      <c r="X30" s="141">
        <v>2019</v>
      </c>
      <c r="Y30" s="141">
        <v>320</v>
      </c>
      <c r="Z30" s="127" t="s">
        <v>118</v>
      </c>
      <c r="AA30" s="141"/>
      <c r="AB30" s="134" t="s">
        <v>119</v>
      </c>
      <c r="AC30" s="143" t="s">
        <v>120</v>
      </c>
      <c r="AD30" s="140"/>
      <c r="AE30" s="141"/>
      <c r="AF30" s="141"/>
      <c r="AG30" s="155">
        <f t="shared" si="0"/>
        <v>79.683333333333337</v>
      </c>
    </row>
    <row r="31" spans="1:33" ht="46.8" thickBot="1" x14ac:dyDescent="0.3">
      <c r="A31" s="149">
        <v>27</v>
      </c>
      <c r="B31" s="139" t="s">
        <v>107</v>
      </c>
      <c r="C31" s="140" t="s">
        <v>108</v>
      </c>
      <c r="D31" s="141" t="s">
        <v>108</v>
      </c>
      <c r="E31" s="141" t="s">
        <v>150</v>
      </c>
      <c r="F31" s="141" t="s">
        <v>110</v>
      </c>
      <c r="G31" s="141" t="s">
        <v>111</v>
      </c>
      <c r="H31" s="141" t="s">
        <v>112</v>
      </c>
      <c r="I31" s="141">
        <v>2000</v>
      </c>
      <c r="J31" s="141">
        <v>175</v>
      </c>
      <c r="K31" s="127" t="s">
        <v>113</v>
      </c>
      <c r="L31" s="141"/>
      <c r="M31" s="129" t="s">
        <v>114</v>
      </c>
      <c r="N31" s="141" t="s">
        <v>115</v>
      </c>
      <c r="O31" s="141">
        <v>1668</v>
      </c>
      <c r="P31" s="141">
        <v>11676</v>
      </c>
      <c r="Q31" s="142"/>
      <c r="R31" s="143"/>
      <c r="S31" s="140">
        <v>2018</v>
      </c>
      <c r="T31" s="142" t="s">
        <v>116</v>
      </c>
      <c r="U31" s="141" t="s">
        <v>24</v>
      </c>
      <c r="V31" s="141"/>
      <c r="W31" s="141" t="s">
        <v>117</v>
      </c>
      <c r="X31" s="141">
        <v>2019</v>
      </c>
      <c r="Y31" s="141">
        <v>320</v>
      </c>
      <c r="Z31" s="127" t="s">
        <v>118</v>
      </c>
      <c r="AA31" s="141"/>
      <c r="AB31" s="134" t="s">
        <v>119</v>
      </c>
      <c r="AC31" s="143" t="s">
        <v>120</v>
      </c>
      <c r="AD31" s="140"/>
      <c r="AE31" s="141"/>
      <c r="AF31" s="141"/>
      <c r="AG31" s="155">
        <f t="shared" si="0"/>
        <v>64.86666666666666</v>
      </c>
    </row>
    <row r="32" spans="1:33" ht="46.8" thickBot="1" x14ac:dyDescent="0.3">
      <c r="A32" s="149">
        <v>28</v>
      </c>
      <c r="B32" s="139" t="s">
        <v>107</v>
      </c>
      <c r="C32" s="140" t="s">
        <v>108</v>
      </c>
      <c r="D32" s="141" t="s">
        <v>108</v>
      </c>
      <c r="E32" s="141" t="s">
        <v>151</v>
      </c>
      <c r="F32" s="141" t="s">
        <v>110</v>
      </c>
      <c r="G32" s="141" t="s">
        <v>111</v>
      </c>
      <c r="H32" s="141" t="s">
        <v>112</v>
      </c>
      <c r="I32" s="141">
        <v>2000</v>
      </c>
      <c r="J32" s="141">
        <v>175</v>
      </c>
      <c r="K32" s="127" t="s">
        <v>113</v>
      </c>
      <c r="L32" s="141"/>
      <c r="M32" s="129" t="s">
        <v>114</v>
      </c>
      <c r="N32" s="141" t="s">
        <v>115</v>
      </c>
      <c r="O32" s="141">
        <v>2208</v>
      </c>
      <c r="P32" s="141">
        <v>15456</v>
      </c>
      <c r="Q32" s="142"/>
      <c r="R32" s="143"/>
      <c r="S32" s="140">
        <v>2018</v>
      </c>
      <c r="T32" s="142" t="s">
        <v>116</v>
      </c>
      <c r="U32" s="141" t="s">
        <v>24</v>
      </c>
      <c r="V32" s="141"/>
      <c r="W32" s="141" t="s">
        <v>117</v>
      </c>
      <c r="X32" s="141">
        <v>2019</v>
      </c>
      <c r="Y32" s="141">
        <v>320</v>
      </c>
      <c r="Z32" s="127" t="s">
        <v>118</v>
      </c>
      <c r="AA32" s="141"/>
      <c r="AB32" s="134" t="s">
        <v>119</v>
      </c>
      <c r="AC32" s="143" t="s">
        <v>120</v>
      </c>
      <c r="AD32" s="140"/>
      <c r="AE32" s="141"/>
      <c r="AF32" s="141"/>
      <c r="AG32" s="155">
        <f t="shared" si="0"/>
        <v>85.86666666666666</v>
      </c>
    </row>
    <row r="33" spans="1:33" ht="46.8" thickBot="1" x14ac:dyDescent="0.3">
      <c r="A33" s="149">
        <v>29</v>
      </c>
      <c r="B33" s="139" t="s">
        <v>107</v>
      </c>
      <c r="C33" s="140" t="s">
        <v>108</v>
      </c>
      <c r="D33" s="141" t="s">
        <v>108</v>
      </c>
      <c r="E33" s="141" t="s">
        <v>152</v>
      </c>
      <c r="F33" s="141" t="s">
        <v>110</v>
      </c>
      <c r="G33" s="141" t="s">
        <v>153</v>
      </c>
      <c r="H33" s="141" t="s">
        <v>154</v>
      </c>
      <c r="I33" s="141">
        <v>2000</v>
      </c>
      <c r="J33" s="141">
        <v>215</v>
      </c>
      <c r="K33" s="127" t="s">
        <v>113</v>
      </c>
      <c r="L33" s="141"/>
      <c r="M33" s="129" t="s">
        <v>114</v>
      </c>
      <c r="N33" s="141" t="s">
        <v>115</v>
      </c>
      <c r="O33" s="141">
        <v>1694</v>
      </c>
      <c r="P33" s="141">
        <v>11858</v>
      </c>
      <c r="Q33" s="142"/>
      <c r="R33" s="143"/>
      <c r="S33" s="140">
        <v>2018</v>
      </c>
      <c r="T33" s="142" t="s">
        <v>116</v>
      </c>
      <c r="U33" s="141" t="s">
        <v>24</v>
      </c>
      <c r="V33" s="141"/>
      <c r="W33" s="141" t="s">
        <v>117</v>
      </c>
      <c r="X33" s="141">
        <v>2019</v>
      </c>
      <c r="Y33" s="141">
        <v>320</v>
      </c>
      <c r="Z33" s="127" t="s">
        <v>118</v>
      </c>
      <c r="AA33" s="141"/>
      <c r="AB33" s="134" t="s">
        <v>119</v>
      </c>
      <c r="AC33" s="143" t="s">
        <v>120</v>
      </c>
      <c r="AD33" s="140"/>
      <c r="AE33" s="141"/>
      <c r="AF33" s="141"/>
      <c r="AG33" s="155">
        <f t="shared" si="0"/>
        <v>65.87777777777778</v>
      </c>
    </row>
    <row r="34" spans="1:33" ht="46.8" thickBot="1" x14ac:dyDescent="0.3">
      <c r="A34" s="149">
        <v>30</v>
      </c>
      <c r="B34" s="139" t="s">
        <v>107</v>
      </c>
      <c r="C34" s="140" t="s">
        <v>108</v>
      </c>
      <c r="D34" s="141" t="s">
        <v>108</v>
      </c>
      <c r="E34" s="141" t="s">
        <v>155</v>
      </c>
      <c r="F34" s="141" t="s">
        <v>110</v>
      </c>
      <c r="G34" s="141" t="s">
        <v>111</v>
      </c>
      <c r="H34" s="141" t="s">
        <v>156</v>
      </c>
      <c r="I34" s="141">
        <v>2001</v>
      </c>
      <c r="J34" s="141">
        <v>195</v>
      </c>
      <c r="K34" s="127" t="s">
        <v>113</v>
      </c>
      <c r="L34" s="141"/>
      <c r="M34" s="129" t="s">
        <v>114</v>
      </c>
      <c r="N34" s="141" t="s">
        <v>115</v>
      </c>
      <c r="O34" s="141">
        <v>2190</v>
      </c>
      <c r="P34" s="141">
        <v>15330</v>
      </c>
      <c r="Q34" s="142"/>
      <c r="R34" s="143"/>
      <c r="S34" s="140">
        <v>2018</v>
      </c>
      <c r="T34" s="142" t="s">
        <v>116</v>
      </c>
      <c r="U34" s="141" t="s">
        <v>24</v>
      </c>
      <c r="V34" s="141"/>
      <c r="W34" s="141" t="s">
        <v>117</v>
      </c>
      <c r="X34" s="141">
        <v>2019</v>
      </c>
      <c r="Y34" s="141">
        <v>320</v>
      </c>
      <c r="Z34" s="127" t="s">
        <v>118</v>
      </c>
      <c r="AA34" s="141"/>
      <c r="AB34" s="134" t="s">
        <v>119</v>
      </c>
      <c r="AC34" s="143" t="s">
        <v>120</v>
      </c>
      <c r="AD34" s="140"/>
      <c r="AE34" s="141"/>
      <c r="AF34" s="141"/>
      <c r="AG34" s="155">
        <f t="shared" si="0"/>
        <v>85.166666666666671</v>
      </c>
    </row>
    <row r="35" spans="1:33" ht="46.8" thickBot="1" x14ac:dyDescent="0.3">
      <c r="A35" s="149">
        <v>31</v>
      </c>
      <c r="B35" s="139" t="s">
        <v>107</v>
      </c>
      <c r="C35" s="140" t="s">
        <v>108</v>
      </c>
      <c r="D35" s="141" t="s">
        <v>108</v>
      </c>
      <c r="E35" s="141" t="s">
        <v>157</v>
      </c>
      <c r="F35" s="141" t="s">
        <v>110</v>
      </c>
      <c r="G35" s="141" t="s">
        <v>111</v>
      </c>
      <c r="H35" s="141" t="s">
        <v>158</v>
      </c>
      <c r="I35" s="141">
        <v>2001</v>
      </c>
      <c r="J35" s="141">
        <v>195</v>
      </c>
      <c r="K35" s="127" t="s">
        <v>113</v>
      </c>
      <c r="L35" s="141"/>
      <c r="M35" s="129" t="s">
        <v>114</v>
      </c>
      <c r="N35" s="141" t="s">
        <v>115</v>
      </c>
      <c r="O35" s="141">
        <v>2590</v>
      </c>
      <c r="P35" s="141">
        <v>18126</v>
      </c>
      <c r="Q35" s="142"/>
      <c r="R35" s="143"/>
      <c r="S35" s="140">
        <v>2018</v>
      </c>
      <c r="T35" s="142" t="s">
        <v>116</v>
      </c>
      <c r="U35" s="141" t="s">
        <v>24</v>
      </c>
      <c r="V35" s="141"/>
      <c r="W35" s="141" t="s">
        <v>117</v>
      </c>
      <c r="X35" s="141">
        <v>2019</v>
      </c>
      <c r="Y35" s="141">
        <v>320</v>
      </c>
      <c r="Z35" s="127" t="s">
        <v>118</v>
      </c>
      <c r="AA35" s="141"/>
      <c r="AB35" s="134" t="s">
        <v>119</v>
      </c>
      <c r="AC35" s="143" t="s">
        <v>120</v>
      </c>
      <c r="AD35" s="140"/>
      <c r="AE35" s="141"/>
      <c r="AF35" s="141"/>
      <c r="AG35" s="155">
        <f t="shared" si="0"/>
        <v>100.7</v>
      </c>
    </row>
    <row r="36" spans="1:33" ht="46.8" thickBot="1" x14ac:dyDescent="0.3">
      <c r="A36" s="149">
        <v>32</v>
      </c>
      <c r="B36" s="139" t="s">
        <v>107</v>
      </c>
      <c r="C36" s="140" t="s">
        <v>108</v>
      </c>
      <c r="D36" s="141" t="s">
        <v>108</v>
      </c>
      <c r="E36" s="141" t="s">
        <v>159</v>
      </c>
      <c r="F36" s="141" t="s">
        <v>110</v>
      </c>
      <c r="G36" s="141" t="s">
        <v>111</v>
      </c>
      <c r="H36" s="141" t="s">
        <v>158</v>
      </c>
      <c r="I36" s="141">
        <v>2001</v>
      </c>
      <c r="J36" s="141">
        <v>195</v>
      </c>
      <c r="K36" s="127" t="s">
        <v>113</v>
      </c>
      <c r="L36" s="141"/>
      <c r="M36" s="129" t="s">
        <v>114</v>
      </c>
      <c r="N36" s="141" t="s">
        <v>115</v>
      </c>
      <c r="O36" s="141">
        <v>1794</v>
      </c>
      <c r="P36" s="141">
        <v>12556</v>
      </c>
      <c r="Q36" s="142"/>
      <c r="R36" s="143"/>
      <c r="S36" s="140">
        <v>2018</v>
      </c>
      <c r="T36" s="142" t="s">
        <v>116</v>
      </c>
      <c r="U36" s="141" t="s">
        <v>24</v>
      </c>
      <c r="V36" s="141"/>
      <c r="W36" s="141" t="s">
        <v>117</v>
      </c>
      <c r="X36" s="141">
        <v>2019</v>
      </c>
      <c r="Y36" s="141">
        <v>320</v>
      </c>
      <c r="Z36" s="127" t="s">
        <v>118</v>
      </c>
      <c r="AA36" s="141"/>
      <c r="AB36" s="134" t="s">
        <v>119</v>
      </c>
      <c r="AC36" s="143" t="s">
        <v>120</v>
      </c>
      <c r="AD36" s="140"/>
      <c r="AE36" s="141"/>
      <c r="AF36" s="141"/>
      <c r="AG36" s="155">
        <f t="shared" si="0"/>
        <v>69.75555555555556</v>
      </c>
    </row>
    <row r="37" spans="1:33" ht="46.8" thickBot="1" x14ac:dyDescent="0.3">
      <c r="A37" s="149">
        <v>33</v>
      </c>
      <c r="B37" s="139" t="s">
        <v>107</v>
      </c>
      <c r="C37" s="140" t="s">
        <v>108</v>
      </c>
      <c r="D37" s="141" t="s">
        <v>108</v>
      </c>
      <c r="E37" s="141" t="s">
        <v>160</v>
      </c>
      <c r="F37" s="141" t="s">
        <v>110</v>
      </c>
      <c r="G37" s="141" t="s">
        <v>111</v>
      </c>
      <c r="H37" s="141" t="s">
        <v>158</v>
      </c>
      <c r="I37" s="141">
        <v>2001</v>
      </c>
      <c r="J37" s="141">
        <v>195</v>
      </c>
      <c r="K37" s="127" t="s">
        <v>113</v>
      </c>
      <c r="L37" s="141"/>
      <c r="M37" s="129" t="s">
        <v>114</v>
      </c>
      <c r="N37" s="141" t="s">
        <v>115</v>
      </c>
      <c r="O37" s="141">
        <v>1990</v>
      </c>
      <c r="P37" s="141">
        <v>13983</v>
      </c>
      <c r="Q37" s="142"/>
      <c r="R37" s="143"/>
      <c r="S37" s="140">
        <v>2018</v>
      </c>
      <c r="T37" s="142" t="s">
        <v>116</v>
      </c>
      <c r="U37" s="141" t="s">
        <v>24</v>
      </c>
      <c r="V37" s="141"/>
      <c r="W37" s="141" t="s">
        <v>117</v>
      </c>
      <c r="X37" s="141">
        <v>2019</v>
      </c>
      <c r="Y37" s="141">
        <v>320</v>
      </c>
      <c r="Z37" s="127" t="s">
        <v>118</v>
      </c>
      <c r="AA37" s="141"/>
      <c r="AB37" s="134" t="s">
        <v>119</v>
      </c>
      <c r="AC37" s="143" t="s">
        <v>120</v>
      </c>
      <c r="AD37" s="140"/>
      <c r="AE37" s="141"/>
      <c r="AF37" s="141"/>
      <c r="AG37" s="155">
        <f t="shared" si="0"/>
        <v>77.683333333333337</v>
      </c>
    </row>
    <row r="38" spans="1:33" ht="46.8" thickBot="1" x14ac:dyDescent="0.3">
      <c r="A38" s="149">
        <v>34</v>
      </c>
      <c r="B38" s="139" t="s">
        <v>107</v>
      </c>
      <c r="C38" s="140" t="s">
        <v>108</v>
      </c>
      <c r="D38" s="141" t="s">
        <v>108</v>
      </c>
      <c r="E38" s="141" t="s">
        <v>161</v>
      </c>
      <c r="F38" s="141" t="s">
        <v>110</v>
      </c>
      <c r="G38" s="141" t="s">
        <v>111</v>
      </c>
      <c r="H38" s="141" t="s">
        <v>158</v>
      </c>
      <c r="I38" s="141">
        <v>2001</v>
      </c>
      <c r="J38" s="141">
        <v>195</v>
      </c>
      <c r="K38" s="127" t="s">
        <v>113</v>
      </c>
      <c r="L38" s="141"/>
      <c r="M38" s="129" t="s">
        <v>114</v>
      </c>
      <c r="N38" s="141" t="s">
        <v>115</v>
      </c>
      <c r="O38" s="141">
        <v>2131</v>
      </c>
      <c r="P38" s="141">
        <v>15617</v>
      </c>
      <c r="Q38" s="142"/>
      <c r="R38" s="143"/>
      <c r="S38" s="140">
        <v>2018</v>
      </c>
      <c r="T38" s="142" t="s">
        <v>116</v>
      </c>
      <c r="U38" s="141" t="s">
        <v>24</v>
      </c>
      <c r="V38" s="141"/>
      <c r="W38" s="141" t="s">
        <v>117</v>
      </c>
      <c r="X38" s="141">
        <v>2019</v>
      </c>
      <c r="Y38" s="141">
        <v>320</v>
      </c>
      <c r="Z38" s="127" t="s">
        <v>118</v>
      </c>
      <c r="AA38" s="141"/>
      <c r="AB38" s="134" t="s">
        <v>119</v>
      </c>
      <c r="AC38" s="143" t="s">
        <v>120</v>
      </c>
      <c r="AD38" s="140"/>
      <c r="AE38" s="141"/>
      <c r="AF38" s="141"/>
      <c r="AG38" s="155">
        <f t="shared" si="0"/>
        <v>86.761111111111106</v>
      </c>
    </row>
    <row r="39" spans="1:33" ht="46.8" thickBot="1" x14ac:dyDescent="0.3">
      <c r="A39" s="149">
        <v>35</v>
      </c>
      <c r="B39" s="139" t="s">
        <v>107</v>
      </c>
      <c r="C39" s="140" t="s">
        <v>108</v>
      </c>
      <c r="D39" s="141" t="s">
        <v>108</v>
      </c>
      <c r="E39" s="141" t="s">
        <v>162</v>
      </c>
      <c r="F39" s="141" t="s">
        <v>110</v>
      </c>
      <c r="G39" s="141" t="s">
        <v>111</v>
      </c>
      <c r="H39" s="141" t="s">
        <v>158</v>
      </c>
      <c r="I39" s="141">
        <v>2001</v>
      </c>
      <c r="J39" s="141">
        <v>135</v>
      </c>
      <c r="K39" s="127" t="s">
        <v>113</v>
      </c>
      <c r="L39" s="141"/>
      <c r="M39" s="129" t="s">
        <v>114</v>
      </c>
      <c r="N39" s="141" t="s">
        <v>115</v>
      </c>
      <c r="O39" s="141">
        <v>1626</v>
      </c>
      <c r="P39" s="141">
        <v>12536</v>
      </c>
      <c r="Q39" s="142"/>
      <c r="R39" s="143"/>
      <c r="S39" s="140">
        <v>2018</v>
      </c>
      <c r="T39" s="142" t="s">
        <v>116</v>
      </c>
      <c r="U39" s="141" t="s">
        <v>24</v>
      </c>
      <c r="V39" s="141"/>
      <c r="W39" s="141" t="s">
        <v>117</v>
      </c>
      <c r="X39" s="141">
        <v>2019</v>
      </c>
      <c r="Y39" s="141">
        <v>320</v>
      </c>
      <c r="Z39" s="127" t="s">
        <v>118</v>
      </c>
      <c r="AA39" s="141"/>
      <c r="AB39" s="134" t="s">
        <v>119</v>
      </c>
      <c r="AC39" s="143" t="s">
        <v>120</v>
      </c>
      <c r="AD39" s="140"/>
      <c r="AE39" s="141"/>
      <c r="AF39" s="141"/>
      <c r="AG39" s="155">
        <f t="shared" si="0"/>
        <v>69.644444444444446</v>
      </c>
    </row>
    <row r="40" spans="1:33" ht="46.8" thickBot="1" x14ac:dyDescent="0.3">
      <c r="A40" s="149">
        <v>36</v>
      </c>
      <c r="B40" s="139" t="s">
        <v>107</v>
      </c>
      <c r="C40" s="140" t="s">
        <v>108</v>
      </c>
      <c r="D40" s="141" t="s">
        <v>108</v>
      </c>
      <c r="E40" s="141" t="s">
        <v>163</v>
      </c>
      <c r="F40" s="141" t="s">
        <v>110</v>
      </c>
      <c r="G40" s="141" t="s">
        <v>111</v>
      </c>
      <c r="H40" s="141" t="s">
        <v>158</v>
      </c>
      <c r="I40" s="141">
        <v>2001</v>
      </c>
      <c r="J40" s="141">
        <v>195</v>
      </c>
      <c r="K40" s="127" t="s">
        <v>113</v>
      </c>
      <c r="L40" s="141"/>
      <c r="M40" s="129" t="s">
        <v>114</v>
      </c>
      <c r="N40" s="141" t="s">
        <v>115</v>
      </c>
      <c r="O40" s="141">
        <v>2218</v>
      </c>
      <c r="P40" s="141">
        <v>15526</v>
      </c>
      <c r="Q40" s="142"/>
      <c r="R40" s="143"/>
      <c r="S40" s="140">
        <v>2018</v>
      </c>
      <c r="T40" s="142" t="s">
        <v>116</v>
      </c>
      <c r="U40" s="141" t="s">
        <v>24</v>
      </c>
      <c r="V40" s="141"/>
      <c r="W40" s="141" t="s">
        <v>117</v>
      </c>
      <c r="X40" s="141">
        <v>2019</v>
      </c>
      <c r="Y40" s="141">
        <v>320</v>
      </c>
      <c r="Z40" s="127" t="s">
        <v>118</v>
      </c>
      <c r="AA40" s="141"/>
      <c r="AB40" s="134" t="s">
        <v>119</v>
      </c>
      <c r="AC40" s="143" t="s">
        <v>120</v>
      </c>
      <c r="AD40" s="140"/>
      <c r="AE40" s="141"/>
      <c r="AF40" s="141"/>
      <c r="AG40" s="155">
        <f t="shared" si="0"/>
        <v>86.25555555555556</v>
      </c>
    </row>
    <row r="41" spans="1:33" ht="46.8" thickBot="1" x14ac:dyDescent="0.3">
      <c r="A41" s="149">
        <v>37</v>
      </c>
      <c r="B41" s="139" t="s">
        <v>107</v>
      </c>
      <c r="C41" s="140" t="s">
        <v>108</v>
      </c>
      <c r="D41" s="141" t="s">
        <v>108</v>
      </c>
      <c r="E41" s="141" t="s">
        <v>164</v>
      </c>
      <c r="F41" s="141" t="s">
        <v>110</v>
      </c>
      <c r="G41" s="141" t="s">
        <v>111</v>
      </c>
      <c r="H41" s="141" t="s">
        <v>158</v>
      </c>
      <c r="I41" s="141">
        <v>2001</v>
      </c>
      <c r="J41" s="141">
        <v>195</v>
      </c>
      <c r="K41" s="127" t="s">
        <v>113</v>
      </c>
      <c r="L41" s="141"/>
      <c r="M41" s="129" t="s">
        <v>114</v>
      </c>
      <c r="N41" s="141" t="s">
        <v>115</v>
      </c>
      <c r="O41" s="141">
        <v>2487</v>
      </c>
      <c r="P41" s="141">
        <v>17408</v>
      </c>
      <c r="Q41" s="142"/>
      <c r="R41" s="143"/>
      <c r="S41" s="140">
        <v>2018</v>
      </c>
      <c r="T41" s="142" t="s">
        <v>116</v>
      </c>
      <c r="U41" s="141" t="s">
        <v>24</v>
      </c>
      <c r="V41" s="141"/>
      <c r="W41" s="141" t="s">
        <v>117</v>
      </c>
      <c r="X41" s="141">
        <v>2019</v>
      </c>
      <c r="Y41" s="141">
        <v>320</v>
      </c>
      <c r="Z41" s="127" t="s">
        <v>118</v>
      </c>
      <c r="AA41" s="141"/>
      <c r="AB41" s="134" t="s">
        <v>119</v>
      </c>
      <c r="AC41" s="143" t="s">
        <v>120</v>
      </c>
      <c r="AD41" s="140"/>
      <c r="AE41" s="141"/>
      <c r="AF41" s="141"/>
      <c r="AG41" s="155">
        <f t="shared" si="0"/>
        <v>96.711111111111109</v>
      </c>
    </row>
    <row r="42" spans="1:33" ht="46.8" thickBot="1" x14ac:dyDescent="0.3">
      <c r="A42" s="149">
        <v>38</v>
      </c>
      <c r="B42" s="139" t="s">
        <v>107</v>
      </c>
      <c r="C42" s="140" t="s">
        <v>108</v>
      </c>
      <c r="D42" s="141" t="s">
        <v>108</v>
      </c>
      <c r="E42" s="141" t="s">
        <v>165</v>
      </c>
      <c r="F42" s="141" t="s">
        <v>110</v>
      </c>
      <c r="G42" s="141" t="s">
        <v>111</v>
      </c>
      <c r="H42" s="141" t="s">
        <v>158</v>
      </c>
      <c r="I42" s="141">
        <v>2001</v>
      </c>
      <c r="J42" s="141">
        <v>195</v>
      </c>
      <c r="K42" s="127" t="s">
        <v>113</v>
      </c>
      <c r="L42" s="141"/>
      <c r="M42" s="129" t="s">
        <v>114</v>
      </c>
      <c r="N42" s="141" t="s">
        <v>115</v>
      </c>
      <c r="O42" s="141">
        <v>1888</v>
      </c>
      <c r="P42" s="141">
        <v>15104</v>
      </c>
      <c r="Q42" s="142"/>
      <c r="R42" s="143"/>
      <c r="S42" s="140">
        <v>2018</v>
      </c>
      <c r="T42" s="142" t="s">
        <v>116</v>
      </c>
      <c r="U42" s="141" t="s">
        <v>24</v>
      </c>
      <c r="V42" s="141"/>
      <c r="W42" s="141" t="s">
        <v>117</v>
      </c>
      <c r="X42" s="141">
        <v>2019</v>
      </c>
      <c r="Y42" s="141">
        <v>320</v>
      </c>
      <c r="Z42" s="127" t="s">
        <v>118</v>
      </c>
      <c r="AA42" s="141"/>
      <c r="AB42" s="134" t="s">
        <v>119</v>
      </c>
      <c r="AC42" s="143" t="s">
        <v>120</v>
      </c>
      <c r="AD42" s="140"/>
      <c r="AE42" s="141"/>
      <c r="AF42" s="141"/>
      <c r="AG42" s="155">
        <f t="shared" si="0"/>
        <v>83.911111111111111</v>
      </c>
    </row>
    <row r="43" spans="1:33" ht="46.8" thickBot="1" x14ac:dyDescent="0.3">
      <c r="A43" s="149">
        <v>39</v>
      </c>
      <c r="B43" s="139" t="s">
        <v>107</v>
      </c>
      <c r="C43" s="140" t="s">
        <v>108</v>
      </c>
      <c r="D43" s="141" t="s">
        <v>108</v>
      </c>
      <c r="E43" s="141" t="s">
        <v>166</v>
      </c>
      <c r="F43" s="141" t="s">
        <v>110</v>
      </c>
      <c r="G43" s="141" t="s">
        <v>111</v>
      </c>
      <c r="H43" s="141" t="s">
        <v>158</v>
      </c>
      <c r="I43" s="141">
        <v>2001</v>
      </c>
      <c r="J43" s="141">
        <v>195</v>
      </c>
      <c r="K43" s="127" t="s">
        <v>113</v>
      </c>
      <c r="L43" s="141"/>
      <c r="M43" s="129" t="s">
        <v>114</v>
      </c>
      <c r="N43" s="141" t="s">
        <v>115</v>
      </c>
      <c r="O43" s="141">
        <v>2198</v>
      </c>
      <c r="P43" s="141">
        <v>17853</v>
      </c>
      <c r="Q43" s="142"/>
      <c r="R43" s="143"/>
      <c r="S43" s="140">
        <v>2018</v>
      </c>
      <c r="T43" s="142" t="s">
        <v>116</v>
      </c>
      <c r="U43" s="141" t="s">
        <v>24</v>
      </c>
      <c r="V43" s="141"/>
      <c r="W43" s="141" t="s">
        <v>117</v>
      </c>
      <c r="X43" s="141">
        <v>2019</v>
      </c>
      <c r="Y43" s="141">
        <v>320</v>
      </c>
      <c r="Z43" s="127" t="s">
        <v>118</v>
      </c>
      <c r="AA43" s="141"/>
      <c r="AB43" s="134" t="s">
        <v>119</v>
      </c>
      <c r="AC43" s="143" t="s">
        <v>120</v>
      </c>
      <c r="AD43" s="140"/>
      <c r="AE43" s="141"/>
      <c r="AF43" s="141"/>
      <c r="AG43" s="155">
        <f t="shared" si="0"/>
        <v>99.183333333333337</v>
      </c>
    </row>
    <row r="44" spans="1:33" ht="46.8" thickBot="1" x14ac:dyDescent="0.3">
      <c r="A44" s="149">
        <v>40</v>
      </c>
      <c r="B44" s="139" t="s">
        <v>107</v>
      </c>
      <c r="C44" s="140" t="s">
        <v>108</v>
      </c>
      <c r="D44" s="141" t="s">
        <v>108</v>
      </c>
      <c r="E44" s="141" t="s">
        <v>167</v>
      </c>
      <c r="F44" s="141" t="s">
        <v>110</v>
      </c>
      <c r="G44" s="141" t="s">
        <v>111</v>
      </c>
      <c r="H44" s="141" t="s">
        <v>158</v>
      </c>
      <c r="I44" s="141">
        <v>2001</v>
      </c>
      <c r="J44" s="141">
        <v>195</v>
      </c>
      <c r="K44" s="127" t="s">
        <v>113</v>
      </c>
      <c r="L44" s="141"/>
      <c r="M44" s="129" t="s">
        <v>114</v>
      </c>
      <c r="N44" s="141" t="s">
        <v>115</v>
      </c>
      <c r="O44" s="141">
        <v>2283</v>
      </c>
      <c r="P44" s="141">
        <v>15981</v>
      </c>
      <c r="Q44" s="142"/>
      <c r="R44" s="143"/>
      <c r="S44" s="140">
        <v>2018</v>
      </c>
      <c r="T44" s="142" t="s">
        <v>116</v>
      </c>
      <c r="U44" s="141" t="s">
        <v>24</v>
      </c>
      <c r="V44" s="141"/>
      <c r="W44" s="141" t="s">
        <v>117</v>
      </c>
      <c r="X44" s="141">
        <v>2019</v>
      </c>
      <c r="Y44" s="141">
        <v>320</v>
      </c>
      <c r="Z44" s="127" t="s">
        <v>118</v>
      </c>
      <c r="AA44" s="141"/>
      <c r="AB44" s="134" t="s">
        <v>119</v>
      </c>
      <c r="AC44" s="143" t="s">
        <v>120</v>
      </c>
      <c r="AD44" s="140"/>
      <c r="AE44" s="141"/>
      <c r="AF44" s="141"/>
      <c r="AG44" s="155">
        <f t="shared" si="0"/>
        <v>88.783333333333331</v>
      </c>
    </row>
    <row r="45" spans="1:33" ht="46.8" thickBot="1" x14ac:dyDescent="0.3">
      <c r="A45" s="149">
        <v>41</v>
      </c>
      <c r="B45" s="139" t="s">
        <v>107</v>
      </c>
      <c r="C45" s="140" t="s">
        <v>108</v>
      </c>
      <c r="D45" s="141" t="s">
        <v>108</v>
      </c>
      <c r="E45" s="141" t="s">
        <v>168</v>
      </c>
      <c r="F45" s="141" t="s">
        <v>110</v>
      </c>
      <c r="G45" s="141" t="s">
        <v>111</v>
      </c>
      <c r="H45" s="141" t="s">
        <v>158</v>
      </c>
      <c r="I45" s="141">
        <v>2001</v>
      </c>
      <c r="J45" s="141">
        <v>195</v>
      </c>
      <c r="K45" s="127" t="s">
        <v>113</v>
      </c>
      <c r="L45" s="141"/>
      <c r="M45" s="129" t="s">
        <v>114</v>
      </c>
      <c r="N45" s="141" t="s">
        <v>115</v>
      </c>
      <c r="O45" s="141">
        <v>2290</v>
      </c>
      <c r="P45" s="141">
        <v>19610</v>
      </c>
      <c r="Q45" s="142"/>
      <c r="R45" s="143"/>
      <c r="S45" s="140">
        <v>2018</v>
      </c>
      <c r="T45" s="142" t="s">
        <v>116</v>
      </c>
      <c r="U45" s="141" t="s">
        <v>24</v>
      </c>
      <c r="V45" s="141"/>
      <c r="W45" s="141" t="s">
        <v>117</v>
      </c>
      <c r="X45" s="141">
        <v>2019</v>
      </c>
      <c r="Y45" s="141">
        <v>320</v>
      </c>
      <c r="Z45" s="127" t="s">
        <v>118</v>
      </c>
      <c r="AA45" s="141"/>
      <c r="AB45" s="134" t="s">
        <v>119</v>
      </c>
      <c r="AC45" s="143" t="s">
        <v>120</v>
      </c>
      <c r="AD45" s="140"/>
      <c r="AE45" s="141"/>
      <c r="AF45" s="141"/>
      <c r="AG45" s="155">
        <f t="shared" si="0"/>
        <v>108.94444444444444</v>
      </c>
    </row>
    <row r="46" spans="1:33" ht="46.8" thickBot="1" x14ac:dyDescent="0.3">
      <c r="A46" s="149">
        <v>42</v>
      </c>
      <c r="B46" s="139" t="s">
        <v>107</v>
      </c>
      <c r="C46" s="140" t="s">
        <v>108</v>
      </c>
      <c r="D46" s="141" t="s">
        <v>108</v>
      </c>
      <c r="E46" s="141" t="s">
        <v>169</v>
      </c>
      <c r="F46" s="141" t="s">
        <v>110</v>
      </c>
      <c r="G46" s="141" t="s">
        <v>111</v>
      </c>
      <c r="H46" s="141" t="s">
        <v>158</v>
      </c>
      <c r="I46" s="141">
        <v>2001</v>
      </c>
      <c r="J46" s="141">
        <v>195</v>
      </c>
      <c r="K46" s="127" t="s">
        <v>113</v>
      </c>
      <c r="L46" s="141"/>
      <c r="M46" s="129" t="s">
        <v>114</v>
      </c>
      <c r="N46" s="141" t="s">
        <v>115</v>
      </c>
      <c r="O46" s="141">
        <v>2510</v>
      </c>
      <c r="P46" s="141">
        <v>17570</v>
      </c>
      <c r="Q46" s="142"/>
      <c r="R46" s="143"/>
      <c r="S46" s="140">
        <v>2018</v>
      </c>
      <c r="T46" s="142" t="s">
        <v>116</v>
      </c>
      <c r="U46" s="141" t="s">
        <v>24</v>
      </c>
      <c r="V46" s="141"/>
      <c r="W46" s="141" t="s">
        <v>117</v>
      </c>
      <c r="X46" s="141">
        <v>2019</v>
      </c>
      <c r="Y46" s="141">
        <v>320</v>
      </c>
      <c r="Z46" s="127" t="s">
        <v>118</v>
      </c>
      <c r="AA46" s="141"/>
      <c r="AB46" s="134" t="s">
        <v>119</v>
      </c>
      <c r="AC46" s="143" t="s">
        <v>120</v>
      </c>
      <c r="AD46" s="140"/>
      <c r="AE46" s="141"/>
      <c r="AF46" s="141"/>
      <c r="AG46" s="155">
        <f t="shared" si="0"/>
        <v>97.611111111111114</v>
      </c>
    </row>
    <row r="47" spans="1:33" ht="46.8" thickBot="1" x14ac:dyDescent="0.3">
      <c r="A47" s="149">
        <v>43</v>
      </c>
      <c r="B47" s="139" t="s">
        <v>107</v>
      </c>
      <c r="C47" s="140" t="s">
        <v>108</v>
      </c>
      <c r="D47" s="141" t="s">
        <v>108</v>
      </c>
      <c r="E47" s="141" t="s">
        <v>170</v>
      </c>
      <c r="F47" s="141" t="s">
        <v>110</v>
      </c>
      <c r="G47" s="141" t="s">
        <v>111</v>
      </c>
      <c r="H47" s="141" t="s">
        <v>158</v>
      </c>
      <c r="I47" s="141">
        <v>2001</v>
      </c>
      <c r="J47" s="141">
        <v>195</v>
      </c>
      <c r="K47" s="127" t="s">
        <v>113</v>
      </c>
      <c r="L47" s="141"/>
      <c r="M47" s="129" t="s">
        <v>114</v>
      </c>
      <c r="N47" s="141" t="s">
        <v>115</v>
      </c>
      <c r="O47" s="141">
        <v>2218</v>
      </c>
      <c r="P47" s="141">
        <v>15526</v>
      </c>
      <c r="Q47" s="142"/>
      <c r="R47" s="143"/>
      <c r="S47" s="140">
        <v>2018</v>
      </c>
      <c r="T47" s="142" t="s">
        <v>116</v>
      </c>
      <c r="U47" s="141" t="s">
        <v>24</v>
      </c>
      <c r="V47" s="141"/>
      <c r="W47" s="141" t="s">
        <v>117</v>
      </c>
      <c r="X47" s="141">
        <v>2019</v>
      </c>
      <c r="Y47" s="141">
        <v>320</v>
      </c>
      <c r="Z47" s="127" t="s">
        <v>118</v>
      </c>
      <c r="AA47" s="141"/>
      <c r="AB47" s="134" t="s">
        <v>119</v>
      </c>
      <c r="AC47" s="143" t="s">
        <v>120</v>
      </c>
      <c r="AD47" s="140"/>
      <c r="AE47" s="141"/>
      <c r="AF47" s="141"/>
      <c r="AG47" s="155">
        <f t="shared" si="0"/>
        <v>86.25555555555556</v>
      </c>
    </row>
    <row r="48" spans="1:33" ht="46.8" thickBot="1" x14ac:dyDescent="0.3">
      <c r="A48" s="149">
        <v>44</v>
      </c>
      <c r="B48" s="139" t="s">
        <v>107</v>
      </c>
      <c r="C48" s="140" t="s">
        <v>108</v>
      </c>
      <c r="D48" s="141" t="s">
        <v>108</v>
      </c>
      <c r="E48" s="141" t="s">
        <v>171</v>
      </c>
      <c r="F48" s="141" t="s">
        <v>110</v>
      </c>
      <c r="G48" s="141" t="s">
        <v>111</v>
      </c>
      <c r="H48" s="141" t="s">
        <v>158</v>
      </c>
      <c r="I48" s="141">
        <v>2001</v>
      </c>
      <c r="J48" s="141">
        <v>195</v>
      </c>
      <c r="K48" s="127" t="s">
        <v>113</v>
      </c>
      <c r="L48" s="141"/>
      <c r="M48" s="129" t="s">
        <v>114</v>
      </c>
      <c r="N48" s="141" t="s">
        <v>115</v>
      </c>
      <c r="O48" s="141">
        <v>2190</v>
      </c>
      <c r="P48" s="141">
        <v>15330</v>
      </c>
      <c r="Q48" s="142"/>
      <c r="R48" s="143"/>
      <c r="S48" s="140">
        <v>2018</v>
      </c>
      <c r="T48" s="142" t="s">
        <v>116</v>
      </c>
      <c r="U48" s="141" t="s">
        <v>24</v>
      </c>
      <c r="V48" s="141"/>
      <c r="W48" s="141" t="s">
        <v>117</v>
      </c>
      <c r="X48" s="141">
        <v>2019</v>
      </c>
      <c r="Y48" s="141">
        <v>320</v>
      </c>
      <c r="Z48" s="127" t="s">
        <v>118</v>
      </c>
      <c r="AA48" s="141"/>
      <c r="AB48" s="134" t="s">
        <v>119</v>
      </c>
      <c r="AC48" s="143" t="s">
        <v>120</v>
      </c>
      <c r="AD48" s="140"/>
      <c r="AE48" s="141"/>
      <c r="AF48" s="141"/>
      <c r="AG48" s="155">
        <f t="shared" si="0"/>
        <v>85.166666666666671</v>
      </c>
    </row>
    <row r="49" spans="1:33" ht="46.8" thickBot="1" x14ac:dyDescent="0.3">
      <c r="A49" s="149">
        <v>45</v>
      </c>
      <c r="B49" s="139" t="s">
        <v>107</v>
      </c>
      <c r="C49" s="140" t="s">
        <v>108</v>
      </c>
      <c r="D49" s="141" t="s">
        <v>108</v>
      </c>
      <c r="E49" s="141" t="s">
        <v>172</v>
      </c>
      <c r="F49" s="141" t="s">
        <v>110</v>
      </c>
      <c r="G49" s="141" t="s">
        <v>111</v>
      </c>
      <c r="H49" s="141" t="s">
        <v>158</v>
      </c>
      <c r="I49" s="141">
        <v>2001</v>
      </c>
      <c r="J49" s="141">
        <v>195</v>
      </c>
      <c r="K49" s="127" t="s">
        <v>113</v>
      </c>
      <c r="L49" s="141"/>
      <c r="M49" s="129" t="s">
        <v>114</v>
      </c>
      <c r="N49" s="141" t="s">
        <v>115</v>
      </c>
      <c r="O49" s="141">
        <v>1837</v>
      </c>
      <c r="P49" s="141">
        <v>12959</v>
      </c>
      <c r="Q49" s="142"/>
      <c r="R49" s="143"/>
      <c r="S49" s="140">
        <v>2018</v>
      </c>
      <c r="T49" s="142" t="s">
        <v>116</v>
      </c>
      <c r="U49" s="141" t="s">
        <v>24</v>
      </c>
      <c r="V49" s="141"/>
      <c r="W49" s="141" t="s">
        <v>117</v>
      </c>
      <c r="X49" s="141">
        <v>2019</v>
      </c>
      <c r="Y49" s="141">
        <v>320</v>
      </c>
      <c r="Z49" s="127" t="s">
        <v>118</v>
      </c>
      <c r="AA49" s="141"/>
      <c r="AB49" s="134" t="s">
        <v>119</v>
      </c>
      <c r="AC49" s="143" t="s">
        <v>120</v>
      </c>
      <c r="AD49" s="140"/>
      <c r="AE49" s="141"/>
      <c r="AF49" s="141"/>
      <c r="AG49" s="155">
        <f t="shared" si="0"/>
        <v>71.99444444444444</v>
      </c>
    </row>
    <row r="50" spans="1:33" ht="46.8" thickBot="1" x14ac:dyDescent="0.3">
      <c r="A50" s="149">
        <v>46</v>
      </c>
      <c r="B50" s="139" t="s">
        <v>107</v>
      </c>
      <c r="C50" s="140" t="s">
        <v>108</v>
      </c>
      <c r="D50" s="141" t="s">
        <v>108</v>
      </c>
      <c r="E50" s="141" t="s">
        <v>173</v>
      </c>
      <c r="F50" s="141" t="s">
        <v>110</v>
      </c>
      <c r="G50" s="141" t="s">
        <v>111</v>
      </c>
      <c r="H50" s="141" t="s">
        <v>158</v>
      </c>
      <c r="I50" s="141">
        <v>2001</v>
      </c>
      <c r="J50" s="141">
        <v>195</v>
      </c>
      <c r="K50" s="127" t="s">
        <v>113</v>
      </c>
      <c r="L50" s="141"/>
      <c r="M50" s="129" t="s">
        <v>114</v>
      </c>
      <c r="N50" s="141" t="s">
        <v>115</v>
      </c>
      <c r="O50" s="141">
        <v>1972</v>
      </c>
      <c r="P50" s="141">
        <v>13770</v>
      </c>
      <c r="Q50" s="142"/>
      <c r="R50" s="143"/>
      <c r="S50" s="140">
        <v>2018</v>
      </c>
      <c r="T50" s="142" t="s">
        <v>116</v>
      </c>
      <c r="U50" s="141" t="s">
        <v>24</v>
      </c>
      <c r="V50" s="141"/>
      <c r="W50" s="141" t="s">
        <v>117</v>
      </c>
      <c r="X50" s="141">
        <v>2019</v>
      </c>
      <c r="Y50" s="141">
        <v>320</v>
      </c>
      <c r="Z50" s="127" t="s">
        <v>118</v>
      </c>
      <c r="AA50" s="141"/>
      <c r="AB50" s="134" t="s">
        <v>119</v>
      </c>
      <c r="AC50" s="143" t="s">
        <v>120</v>
      </c>
      <c r="AD50" s="140"/>
      <c r="AE50" s="141"/>
      <c r="AF50" s="141"/>
      <c r="AG50" s="155">
        <f t="shared" si="0"/>
        <v>76.5</v>
      </c>
    </row>
    <row r="51" spans="1:33" ht="46.8" thickBot="1" x14ac:dyDescent="0.3">
      <c r="A51" s="149">
        <v>47</v>
      </c>
      <c r="B51" s="139" t="s">
        <v>107</v>
      </c>
      <c r="C51" s="140" t="s">
        <v>108</v>
      </c>
      <c r="D51" s="141" t="s">
        <v>108</v>
      </c>
      <c r="E51" s="141" t="s">
        <v>174</v>
      </c>
      <c r="F51" s="141" t="s">
        <v>110</v>
      </c>
      <c r="G51" s="141" t="s">
        <v>111</v>
      </c>
      <c r="H51" s="141" t="s">
        <v>158</v>
      </c>
      <c r="I51" s="141">
        <v>2001</v>
      </c>
      <c r="J51" s="141">
        <v>195</v>
      </c>
      <c r="K51" s="127" t="s">
        <v>113</v>
      </c>
      <c r="L51" s="141"/>
      <c r="M51" s="129" t="s">
        <v>114</v>
      </c>
      <c r="N51" s="141" t="s">
        <v>115</v>
      </c>
      <c r="O51" s="141">
        <v>2216</v>
      </c>
      <c r="P51" s="141">
        <v>16780</v>
      </c>
      <c r="Q51" s="142"/>
      <c r="R51" s="143"/>
      <c r="S51" s="140">
        <v>2018</v>
      </c>
      <c r="T51" s="142" t="s">
        <v>116</v>
      </c>
      <c r="U51" s="141" t="s">
        <v>24</v>
      </c>
      <c r="V51" s="141"/>
      <c r="W51" s="141" t="s">
        <v>117</v>
      </c>
      <c r="X51" s="141">
        <v>2019</v>
      </c>
      <c r="Y51" s="141">
        <v>320</v>
      </c>
      <c r="Z51" s="127" t="s">
        <v>118</v>
      </c>
      <c r="AA51" s="141"/>
      <c r="AB51" s="134" t="s">
        <v>119</v>
      </c>
      <c r="AC51" s="143" t="s">
        <v>120</v>
      </c>
      <c r="AD51" s="140"/>
      <c r="AE51" s="141"/>
      <c r="AF51" s="141"/>
      <c r="AG51" s="155">
        <f t="shared" si="0"/>
        <v>93.222222222222229</v>
      </c>
    </row>
    <row r="52" spans="1:33" ht="46.8" thickBot="1" x14ac:dyDescent="0.3">
      <c r="A52" s="149">
        <v>48</v>
      </c>
      <c r="B52" s="139" t="s">
        <v>107</v>
      </c>
      <c r="C52" s="140" t="s">
        <v>108</v>
      </c>
      <c r="D52" s="141" t="s">
        <v>108</v>
      </c>
      <c r="E52" s="141" t="s">
        <v>175</v>
      </c>
      <c r="F52" s="141" t="s">
        <v>110</v>
      </c>
      <c r="G52" s="141" t="s">
        <v>111</v>
      </c>
      <c r="H52" s="141" t="s">
        <v>158</v>
      </c>
      <c r="I52" s="141">
        <v>2001</v>
      </c>
      <c r="J52" s="141">
        <v>195</v>
      </c>
      <c r="K52" s="127" t="s">
        <v>113</v>
      </c>
      <c r="L52" s="141"/>
      <c r="M52" s="129" t="s">
        <v>114</v>
      </c>
      <c r="N52" s="141" t="s">
        <v>115</v>
      </c>
      <c r="O52" s="141">
        <v>1929</v>
      </c>
      <c r="P52" s="141">
        <v>13503</v>
      </c>
      <c r="Q52" s="142"/>
      <c r="R52" s="143"/>
      <c r="S52" s="140">
        <v>2018</v>
      </c>
      <c r="T52" s="142" t="s">
        <v>116</v>
      </c>
      <c r="U52" s="141" t="s">
        <v>24</v>
      </c>
      <c r="V52" s="141"/>
      <c r="W52" s="141" t="s">
        <v>117</v>
      </c>
      <c r="X52" s="141">
        <v>2019</v>
      </c>
      <c r="Y52" s="141">
        <v>320</v>
      </c>
      <c r="Z52" s="127" t="s">
        <v>118</v>
      </c>
      <c r="AA52" s="141"/>
      <c r="AB52" s="134" t="s">
        <v>119</v>
      </c>
      <c r="AC52" s="143" t="s">
        <v>120</v>
      </c>
      <c r="AD52" s="140"/>
      <c r="AE52" s="141"/>
      <c r="AF52" s="141"/>
      <c r="AG52" s="155">
        <f t="shared" si="0"/>
        <v>75.016666666666666</v>
      </c>
    </row>
    <row r="53" spans="1:33" ht="46.8" thickBot="1" x14ac:dyDescent="0.3">
      <c r="A53" s="149">
        <v>49</v>
      </c>
      <c r="B53" s="139" t="s">
        <v>107</v>
      </c>
      <c r="C53" s="140" t="s">
        <v>108</v>
      </c>
      <c r="D53" s="141" t="s">
        <v>108</v>
      </c>
      <c r="E53" s="141" t="s">
        <v>176</v>
      </c>
      <c r="F53" s="141" t="s">
        <v>110</v>
      </c>
      <c r="G53" s="141" t="s">
        <v>111</v>
      </c>
      <c r="H53" s="141" t="s">
        <v>158</v>
      </c>
      <c r="I53" s="141">
        <v>2001</v>
      </c>
      <c r="J53" s="141">
        <v>195</v>
      </c>
      <c r="K53" s="127" t="s">
        <v>113</v>
      </c>
      <c r="L53" s="141"/>
      <c r="M53" s="129" t="s">
        <v>114</v>
      </c>
      <c r="N53" s="141" t="s">
        <v>115</v>
      </c>
      <c r="O53" s="141">
        <v>2125</v>
      </c>
      <c r="P53" s="141">
        <v>14875</v>
      </c>
      <c r="Q53" s="142"/>
      <c r="R53" s="143"/>
      <c r="S53" s="140">
        <v>2018</v>
      </c>
      <c r="T53" s="142" t="s">
        <v>116</v>
      </c>
      <c r="U53" s="141" t="s">
        <v>24</v>
      </c>
      <c r="V53" s="141"/>
      <c r="W53" s="141" t="s">
        <v>117</v>
      </c>
      <c r="X53" s="141">
        <v>2019</v>
      </c>
      <c r="Y53" s="141">
        <v>320</v>
      </c>
      <c r="Z53" s="127" t="s">
        <v>118</v>
      </c>
      <c r="AA53" s="141"/>
      <c r="AB53" s="134" t="s">
        <v>119</v>
      </c>
      <c r="AC53" s="143" t="s">
        <v>120</v>
      </c>
      <c r="AD53" s="140"/>
      <c r="AE53" s="141"/>
      <c r="AF53" s="141"/>
      <c r="AG53" s="155">
        <f t="shared" si="0"/>
        <v>82.638888888888886</v>
      </c>
    </row>
    <row r="54" spans="1:33" ht="46.8" thickBot="1" x14ac:dyDescent="0.3">
      <c r="A54" s="149">
        <v>50</v>
      </c>
      <c r="B54" s="139" t="s">
        <v>107</v>
      </c>
      <c r="C54" s="140" t="s">
        <v>108</v>
      </c>
      <c r="D54" s="141" t="s">
        <v>108</v>
      </c>
      <c r="E54" s="141" t="s">
        <v>177</v>
      </c>
      <c r="F54" s="141" t="s">
        <v>110</v>
      </c>
      <c r="G54" s="141" t="s">
        <v>111</v>
      </c>
      <c r="H54" s="141" t="s">
        <v>158</v>
      </c>
      <c r="I54" s="141">
        <v>2001</v>
      </c>
      <c r="J54" s="141">
        <v>195</v>
      </c>
      <c r="K54" s="127" t="s">
        <v>113</v>
      </c>
      <c r="L54" s="141"/>
      <c r="M54" s="129" t="s">
        <v>114</v>
      </c>
      <c r="N54" s="141" t="s">
        <v>115</v>
      </c>
      <c r="O54" s="141">
        <v>1730</v>
      </c>
      <c r="P54" s="141">
        <v>12110</v>
      </c>
      <c r="Q54" s="142"/>
      <c r="R54" s="143"/>
      <c r="S54" s="140">
        <v>2018</v>
      </c>
      <c r="T54" s="142" t="s">
        <v>116</v>
      </c>
      <c r="U54" s="141" t="s">
        <v>24</v>
      </c>
      <c r="V54" s="141"/>
      <c r="W54" s="141" t="s">
        <v>117</v>
      </c>
      <c r="X54" s="141">
        <v>2019</v>
      </c>
      <c r="Y54" s="141">
        <v>320</v>
      </c>
      <c r="Z54" s="127" t="s">
        <v>118</v>
      </c>
      <c r="AA54" s="141"/>
      <c r="AB54" s="134" t="s">
        <v>119</v>
      </c>
      <c r="AC54" s="143" t="s">
        <v>120</v>
      </c>
      <c r="AD54" s="140"/>
      <c r="AE54" s="141"/>
      <c r="AF54" s="141"/>
      <c r="AG54" s="155">
        <f t="shared" si="0"/>
        <v>67.277777777777771</v>
      </c>
    </row>
    <row r="55" spans="1:33" ht="46.8" thickBot="1" x14ac:dyDescent="0.3">
      <c r="A55" s="149">
        <v>51</v>
      </c>
      <c r="B55" s="139" t="s">
        <v>107</v>
      </c>
      <c r="C55" s="140" t="s">
        <v>108</v>
      </c>
      <c r="D55" s="141" t="s">
        <v>108</v>
      </c>
      <c r="E55" s="141" t="s">
        <v>178</v>
      </c>
      <c r="F55" s="141" t="s">
        <v>110</v>
      </c>
      <c r="G55" s="141" t="s">
        <v>111</v>
      </c>
      <c r="H55" s="141" t="s">
        <v>158</v>
      </c>
      <c r="I55" s="141">
        <v>2001</v>
      </c>
      <c r="J55" s="141">
        <v>195</v>
      </c>
      <c r="K55" s="127" t="s">
        <v>113</v>
      </c>
      <c r="L55" s="141"/>
      <c r="M55" s="129" t="s">
        <v>114</v>
      </c>
      <c r="N55" s="141" t="s">
        <v>115</v>
      </c>
      <c r="O55" s="141">
        <v>1450</v>
      </c>
      <c r="P55" s="141">
        <v>10150</v>
      </c>
      <c r="Q55" s="142"/>
      <c r="R55" s="143"/>
      <c r="S55" s="140">
        <v>2018</v>
      </c>
      <c r="T55" s="142" t="s">
        <v>116</v>
      </c>
      <c r="U55" s="141" t="s">
        <v>24</v>
      </c>
      <c r="V55" s="141"/>
      <c r="W55" s="141" t="s">
        <v>117</v>
      </c>
      <c r="X55" s="141">
        <v>2019</v>
      </c>
      <c r="Y55" s="141">
        <v>320</v>
      </c>
      <c r="Z55" s="127" t="s">
        <v>118</v>
      </c>
      <c r="AA55" s="141"/>
      <c r="AB55" s="134" t="s">
        <v>119</v>
      </c>
      <c r="AC55" s="143" t="s">
        <v>120</v>
      </c>
      <c r="AD55" s="140"/>
      <c r="AE55" s="141"/>
      <c r="AF55" s="141"/>
      <c r="AG55" s="155">
        <f t="shared" si="0"/>
        <v>56.388888888888886</v>
      </c>
    </row>
    <row r="56" spans="1:33" ht="46.8" thickBot="1" x14ac:dyDescent="0.3">
      <c r="A56" s="149">
        <v>52</v>
      </c>
      <c r="B56" s="139" t="s">
        <v>107</v>
      </c>
      <c r="C56" s="140" t="s">
        <v>108</v>
      </c>
      <c r="D56" s="141" t="s">
        <v>108</v>
      </c>
      <c r="E56" s="141" t="s">
        <v>179</v>
      </c>
      <c r="F56" s="141" t="s">
        <v>110</v>
      </c>
      <c r="G56" s="141" t="s">
        <v>111</v>
      </c>
      <c r="H56" s="141" t="s">
        <v>158</v>
      </c>
      <c r="I56" s="141">
        <v>2001</v>
      </c>
      <c r="J56" s="141">
        <v>195</v>
      </c>
      <c r="K56" s="127" t="s">
        <v>113</v>
      </c>
      <c r="L56" s="141"/>
      <c r="M56" s="129" t="s">
        <v>114</v>
      </c>
      <c r="N56" s="141" t="s">
        <v>115</v>
      </c>
      <c r="O56" s="141">
        <v>2680</v>
      </c>
      <c r="P56" s="141">
        <v>18746</v>
      </c>
      <c r="Q56" s="142"/>
      <c r="R56" s="143"/>
      <c r="S56" s="140">
        <v>2018</v>
      </c>
      <c r="T56" s="142" t="s">
        <v>116</v>
      </c>
      <c r="U56" s="141" t="s">
        <v>24</v>
      </c>
      <c r="V56" s="141"/>
      <c r="W56" s="141" t="s">
        <v>117</v>
      </c>
      <c r="X56" s="141">
        <v>2019</v>
      </c>
      <c r="Y56" s="141">
        <v>320</v>
      </c>
      <c r="Z56" s="127" t="s">
        <v>118</v>
      </c>
      <c r="AA56" s="141"/>
      <c r="AB56" s="134" t="s">
        <v>119</v>
      </c>
      <c r="AC56" s="143" t="s">
        <v>120</v>
      </c>
      <c r="AD56" s="140"/>
      <c r="AE56" s="141"/>
      <c r="AF56" s="141"/>
      <c r="AG56" s="155">
        <f t="shared" si="0"/>
        <v>104.14444444444445</v>
      </c>
    </row>
    <row r="57" spans="1:33" ht="46.8" thickBot="1" x14ac:dyDescent="0.3">
      <c r="A57" s="149">
        <v>53</v>
      </c>
      <c r="B57" s="139" t="s">
        <v>107</v>
      </c>
      <c r="C57" s="140" t="s">
        <v>108</v>
      </c>
      <c r="D57" s="141" t="s">
        <v>108</v>
      </c>
      <c r="E57" s="141" t="s">
        <v>180</v>
      </c>
      <c r="F57" s="141" t="s">
        <v>110</v>
      </c>
      <c r="G57" s="141" t="s">
        <v>111</v>
      </c>
      <c r="H57" s="141" t="s">
        <v>158</v>
      </c>
      <c r="I57" s="141">
        <v>2001</v>
      </c>
      <c r="J57" s="141">
        <v>195</v>
      </c>
      <c r="K57" s="127" t="s">
        <v>113</v>
      </c>
      <c r="L57" s="141"/>
      <c r="M57" s="129" t="s">
        <v>114</v>
      </c>
      <c r="N57" s="141" t="s">
        <v>115</v>
      </c>
      <c r="O57" s="141">
        <v>1493</v>
      </c>
      <c r="P57" s="141">
        <v>10451</v>
      </c>
      <c r="Q57" s="142"/>
      <c r="R57" s="143"/>
      <c r="S57" s="140">
        <v>2018</v>
      </c>
      <c r="T57" s="142" t="s">
        <v>116</v>
      </c>
      <c r="U57" s="141" t="s">
        <v>24</v>
      </c>
      <c r="V57" s="141"/>
      <c r="W57" s="141" t="s">
        <v>117</v>
      </c>
      <c r="X57" s="141">
        <v>2019</v>
      </c>
      <c r="Y57" s="141">
        <v>320</v>
      </c>
      <c r="Z57" s="127" t="s">
        <v>118</v>
      </c>
      <c r="AA57" s="141"/>
      <c r="AB57" s="134" t="s">
        <v>119</v>
      </c>
      <c r="AC57" s="143" t="s">
        <v>120</v>
      </c>
      <c r="AD57" s="140"/>
      <c r="AE57" s="141"/>
      <c r="AF57" s="141"/>
      <c r="AG57" s="155">
        <f t="shared" si="0"/>
        <v>58.06111111111111</v>
      </c>
    </row>
    <row r="58" spans="1:33" ht="46.8" thickBot="1" x14ac:dyDescent="0.3">
      <c r="A58" s="149">
        <v>54</v>
      </c>
      <c r="B58" s="139" t="s">
        <v>107</v>
      </c>
      <c r="C58" s="140" t="s">
        <v>108</v>
      </c>
      <c r="D58" s="141" t="s">
        <v>108</v>
      </c>
      <c r="E58" s="141" t="s">
        <v>181</v>
      </c>
      <c r="F58" s="141" t="s">
        <v>110</v>
      </c>
      <c r="G58" s="141" t="s">
        <v>111</v>
      </c>
      <c r="H58" s="141" t="s">
        <v>158</v>
      </c>
      <c r="I58" s="141">
        <v>2001</v>
      </c>
      <c r="J58" s="141">
        <v>195</v>
      </c>
      <c r="K58" s="127" t="s">
        <v>113</v>
      </c>
      <c r="L58" s="141"/>
      <c r="M58" s="129" t="s">
        <v>114</v>
      </c>
      <c r="N58" s="141" t="s">
        <v>115</v>
      </c>
      <c r="O58" s="141">
        <v>1925</v>
      </c>
      <c r="P58" s="141">
        <v>13475</v>
      </c>
      <c r="Q58" s="142"/>
      <c r="R58" s="143"/>
      <c r="S58" s="140">
        <v>2018</v>
      </c>
      <c r="T58" s="142" t="s">
        <v>116</v>
      </c>
      <c r="U58" s="141" t="s">
        <v>24</v>
      </c>
      <c r="V58" s="141"/>
      <c r="W58" s="141" t="s">
        <v>117</v>
      </c>
      <c r="X58" s="141">
        <v>2019</v>
      </c>
      <c r="Y58" s="141">
        <v>320</v>
      </c>
      <c r="Z58" s="127" t="s">
        <v>118</v>
      </c>
      <c r="AA58" s="141"/>
      <c r="AB58" s="134" t="s">
        <v>119</v>
      </c>
      <c r="AC58" s="143" t="s">
        <v>120</v>
      </c>
      <c r="AD58" s="140"/>
      <c r="AE58" s="141"/>
      <c r="AF58" s="141"/>
      <c r="AG58" s="155">
        <f t="shared" si="0"/>
        <v>74.861111111111114</v>
      </c>
    </row>
    <row r="59" spans="1:33" ht="46.8" thickBot="1" x14ac:dyDescent="0.3">
      <c r="A59" s="149">
        <v>55</v>
      </c>
      <c r="B59" s="139" t="s">
        <v>107</v>
      </c>
      <c r="C59" s="140" t="s">
        <v>108</v>
      </c>
      <c r="D59" s="141" t="s">
        <v>108</v>
      </c>
      <c r="E59" s="141" t="s">
        <v>182</v>
      </c>
      <c r="F59" s="141" t="s">
        <v>110</v>
      </c>
      <c r="G59" s="141" t="s">
        <v>111</v>
      </c>
      <c r="H59" s="141" t="s">
        <v>158</v>
      </c>
      <c r="I59" s="141">
        <v>2001</v>
      </c>
      <c r="J59" s="141">
        <v>195</v>
      </c>
      <c r="K59" s="127" t="s">
        <v>113</v>
      </c>
      <c r="L59" s="141"/>
      <c r="M59" s="129" t="s">
        <v>114</v>
      </c>
      <c r="N59" s="141" t="s">
        <v>115</v>
      </c>
      <c r="O59" s="141">
        <v>1890</v>
      </c>
      <c r="P59" s="141">
        <v>13230</v>
      </c>
      <c r="Q59" s="142"/>
      <c r="R59" s="143"/>
      <c r="S59" s="140">
        <v>2018</v>
      </c>
      <c r="T59" s="142" t="s">
        <v>116</v>
      </c>
      <c r="U59" s="141" t="s">
        <v>24</v>
      </c>
      <c r="V59" s="141"/>
      <c r="W59" s="141" t="s">
        <v>117</v>
      </c>
      <c r="X59" s="141">
        <v>2019</v>
      </c>
      <c r="Y59" s="141">
        <v>320</v>
      </c>
      <c r="Z59" s="127" t="s">
        <v>118</v>
      </c>
      <c r="AA59" s="141"/>
      <c r="AB59" s="134" t="s">
        <v>119</v>
      </c>
      <c r="AC59" s="143" t="s">
        <v>120</v>
      </c>
      <c r="AD59" s="140"/>
      <c r="AE59" s="141"/>
      <c r="AF59" s="141"/>
      <c r="AG59" s="155">
        <f t="shared" si="0"/>
        <v>73.5</v>
      </c>
    </row>
    <row r="60" spans="1:33" ht="46.8" thickBot="1" x14ac:dyDescent="0.3">
      <c r="A60" s="149">
        <v>56</v>
      </c>
      <c r="B60" s="139" t="s">
        <v>107</v>
      </c>
      <c r="C60" s="140" t="s">
        <v>108</v>
      </c>
      <c r="D60" s="141" t="s">
        <v>108</v>
      </c>
      <c r="E60" s="141" t="s">
        <v>183</v>
      </c>
      <c r="F60" s="141" t="s">
        <v>110</v>
      </c>
      <c r="G60" s="141" t="s">
        <v>111</v>
      </c>
      <c r="H60" s="141" t="s">
        <v>158</v>
      </c>
      <c r="I60" s="141">
        <v>2001</v>
      </c>
      <c r="J60" s="141">
        <v>195</v>
      </c>
      <c r="K60" s="127" t="s">
        <v>113</v>
      </c>
      <c r="L60" s="141"/>
      <c r="M60" s="129" t="s">
        <v>114</v>
      </c>
      <c r="N60" s="141" t="s">
        <v>115</v>
      </c>
      <c r="O60" s="141">
        <v>1586</v>
      </c>
      <c r="P60" s="141">
        <v>11100</v>
      </c>
      <c r="Q60" s="142"/>
      <c r="R60" s="143"/>
      <c r="S60" s="140">
        <v>2018</v>
      </c>
      <c r="T60" s="142" t="s">
        <v>116</v>
      </c>
      <c r="U60" s="141" t="s">
        <v>24</v>
      </c>
      <c r="V60" s="141"/>
      <c r="W60" s="141" t="s">
        <v>117</v>
      </c>
      <c r="X60" s="141">
        <v>2019</v>
      </c>
      <c r="Y60" s="141">
        <v>320</v>
      </c>
      <c r="Z60" s="127" t="s">
        <v>118</v>
      </c>
      <c r="AA60" s="141"/>
      <c r="AB60" s="134" t="s">
        <v>119</v>
      </c>
      <c r="AC60" s="143" t="s">
        <v>120</v>
      </c>
      <c r="AD60" s="140"/>
      <c r="AE60" s="141"/>
      <c r="AF60" s="141"/>
      <c r="AG60" s="155">
        <f t="shared" si="0"/>
        <v>61.666666666666664</v>
      </c>
    </row>
    <row r="61" spans="1:33" ht="46.8" thickBot="1" x14ac:dyDescent="0.3">
      <c r="A61" s="149">
        <v>57</v>
      </c>
      <c r="B61" s="139" t="s">
        <v>107</v>
      </c>
      <c r="C61" s="140" t="s">
        <v>108</v>
      </c>
      <c r="D61" s="141" t="s">
        <v>108</v>
      </c>
      <c r="E61" s="141" t="s">
        <v>184</v>
      </c>
      <c r="F61" s="141" t="s">
        <v>110</v>
      </c>
      <c r="G61" s="141" t="s">
        <v>111</v>
      </c>
      <c r="H61" s="141" t="s">
        <v>158</v>
      </c>
      <c r="I61" s="141">
        <v>2001</v>
      </c>
      <c r="J61" s="141">
        <v>195</v>
      </c>
      <c r="K61" s="127" t="s">
        <v>113</v>
      </c>
      <c r="L61" s="141"/>
      <c r="M61" s="129" t="s">
        <v>114</v>
      </c>
      <c r="N61" s="141" t="s">
        <v>115</v>
      </c>
      <c r="O61" s="141">
        <v>1780</v>
      </c>
      <c r="P61" s="141">
        <v>12460</v>
      </c>
      <c r="Q61" s="142"/>
      <c r="R61" s="143"/>
      <c r="S61" s="140">
        <v>2018</v>
      </c>
      <c r="T61" s="142" t="s">
        <v>116</v>
      </c>
      <c r="U61" s="141" t="s">
        <v>24</v>
      </c>
      <c r="V61" s="141"/>
      <c r="W61" s="141" t="s">
        <v>117</v>
      </c>
      <c r="X61" s="141">
        <v>2019</v>
      </c>
      <c r="Y61" s="141">
        <v>320</v>
      </c>
      <c r="Z61" s="127" t="s">
        <v>118</v>
      </c>
      <c r="AA61" s="141"/>
      <c r="AB61" s="134" t="s">
        <v>119</v>
      </c>
      <c r="AC61" s="143" t="s">
        <v>120</v>
      </c>
      <c r="AD61" s="140"/>
      <c r="AE61" s="141"/>
      <c r="AF61" s="141"/>
      <c r="AG61" s="155">
        <f t="shared" si="0"/>
        <v>69.222222222222229</v>
      </c>
    </row>
    <row r="62" spans="1:33" ht="46.8" thickBot="1" x14ac:dyDescent="0.3">
      <c r="A62" s="149">
        <v>58</v>
      </c>
      <c r="B62" s="139" t="s">
        <v>107</v>
      </c>
      <c r="C62" s="140" t="s">
        <v>108</v>
      </c>
      <c r="D62" s="141" t="s">
        <v>108</v>
      </c>
      <c r="E62" s="141" t="s">
        <v>185</v>
      </c>
      <c r="F62" s="141" t="s">
        <v>128</v>
      </c>
      <c r="G62" s="141" t="s">
        <v>129</v>
      </c>
      <c r="H62" s="141" t="s">
        <v>186</v>
      </c>
      <c r="I62" s="141">
        <v>2001</v>
      </c>
      <c r="J62" s="141">
        <v>8.3000000000000007</v>
      </c>
      <c r="K62" s="141" t="s">
        <v>131</v>
      </c>
      <c r="L62" s="141"/>
      <c r="M62" s="129" t="s">
        <v>114</v>
      </c>
      <c r="N62" s="141" t="s">
        <v>115</v>
      </c>
      <c r="O62" s="141">
        <v>1671</v>
      </c>
      <c r="P62" s="141">
        <v>11697</v>
      </c>
      <c r="Q62" s="142"/>
      <c r="R62" s="143"/>
      <c r="S62" s="140">
        <v>2018</v>
      </c>
      <c r="T62" s="142" t="s">
        <v>116</v>
      </c>
      <c r="U62" s="141" t="s">
        <v>24</v>
      </c>
      <c r="V62" s="141"/>
      <c r="W62" s="141" t="s">
        <v>117</v>
      </c>
      <c r="X62" s="141">
        <v>2019</v>
      </c>
      <c r="Y62" s="141">
        <v>320</v>
      </c>
      <c r="Z62" s="127" t="s">
        <v>118</v>
      </c>
      <c r="AA62" s="141"/>
      <c r="AB62" s="134" t="s">
        <v>119</v>
      </c>
      <c r="AC62" s="143" t="s">
        <v>120</v>
      </c>
      <c r="AD62" s="140"/>
      <c r="AE62" s="141"/>
      <c r="AF62" s="141"/>
      <c r="AG62" s="155">
        <f t="shared" si="0"/>
        <v>64.983333333333334</v>
      </c>
    </row>
    <row r="63" spans="1:33" ht="46.8" thickBot="1" x14ac:dyDescent="0.3">
      <c r="A63" s="149">
        <v>59</v>
      </c>
      <c r="B63" s="139" t="s">
        <v>107</v>
      </c>
      <c r="C63" s="140" t="s">
        <v>108</v>
      </c>
      <c r="D63" s="141" t="s">
        <v>108</v>
      </c>
      <c r="E63" s="141" t="s">
        <v>187</v>
      </c>
      <c r="F63" s="141" t="s">
        <v>110</v>
      </c>
      <c r="G63" s="141" t="s">
        <v>111</v>
      </c>
      <c r="H63" s="141" t="s">
        <v>158</v>
      </c>
      <c r="I63" s="141">
        <v>2003</v>
      </c>
      <c r="J63" s="141">
        <v>195</v>
      </c>
      <c r="K63" s="127" t="s">
        <v>113</v>
      </c>
      <c r="L63" s="141"/>
      <c r="M63" s="129" t="s">
        <v>114</v>
      </c>
      <c r="N63" s="141" t="s">
        <v>115</v>
      </c>
      <c r="O63" s="141">
        <v>1823</v>
      </c>
      <c r="P63" s="141">
        <v>13353</v>
      </c>
      <c r="Q63" s="142"/>
      <c r="R63" s="143"/>
      <c r="S63" s="140">
        <v>2018</v>
      </c>
      <c r="T63" s="142" t="s">
        <v>116</v>
      </c>
      <c r="U63" s="141" t="s">
        <v>24</v>
      </c>
      <c r="V63" s="141"/>
      <c r="W63" s="141" t="s">
        <v>117</v>
      </c>
      <c r="X63" s="141">
        <v>2019</v>
      </c>
      <c r="Y63" s="141">
        <v>320</v>
      </c>
      <c r="Z63" s="127" t="s">
        <v>118</v>
      </c>
      <c r="AA63" s="141"/>
      <c r="AB63" s="134" t="s">
        <v>119</v>
      </c>
      <c r="AC63" s="143" t="s">
        <v>120</v>
      </c>
      <c r="AD63" s="140"/>
      <c r="AE63" s="141"/>
      <c r="AF63" s="141"/>
      <c r="AG63" s="155">
        <f t="shared" si="0"/>
        <v>74.183333333333337</v>
      </c>
    </row>
    <row r="64" spans="1:33" ht="46.8" thickBot="1" x14ac:dyDescent="0.3">
      <c r="A64" s="149">
        <v>60</v>
      </c>
      <c r="B64" s="139" t="s">
        <v>107</v>
      </c>
      <c r="C64" s="140" t="s">
        <v>108</v>
      </c>
      <c r="D64" s="141" t="s">
        <v>108</v>
      </c>
      <c r="E64" s="141" t="s">
        <v>188</v>
      </c>
      <c r="F64" s="141" t="s">
        <v>110</v>
      </c>
      <c r="G64" s="141" t="s">
        <v>111</v>
      </c>
      <c r="H64" s="141" t="s">
        <v>158</v>
      </c>
      <c r="I64" s="141">
        <v>2003</v>
      </c>
      <c r="J64" s="141">
        <v>195</v>
      </c>
      <c r="K64" s="127" t="s">
        <v>113</v>
      </c>
      <c r="L64" s="141"/>
      <c r="M64" s="129" t="s">
        <v>114</v>
      </c>
      <c r="N64" s="141" t="s">
        <v>115</v>
      </c>
      <c r="O64" s="141">
        <v>3091</v>
      </c>
      <c r="P64" s="141">
        <v>21637</v>
      </c>
      <c r="Q64" s="142"/>
      <c r="R64" s="143"/>
      <c r="S64" s="140">
        <v>2018</v>
      </c>
      <c r="T64" s="142" t="s">
        <v>116</v>
      </c>
      <c r="U64" s="141" t="s">
        <v>24</v>
      </c>
      <c r="V64" s="141"/>
      <c r="W64" s="141" t="s">
        <v>117</v>
      </c>
      <c r="X64" s="141">
        <v>2019</v>
      </c>
      <c r="Y64" s="141">
        <v>320</v>
      </c>
      <c r="Z64" s="127" t="s">
        <v>118</v>
      </c>
      <c r="AA64" s="141"/>
      <c r="AB64" s="134" t="s">
        <v>119</v>
      </c>
      <c r="AC64" s="143" t="s">
        <v>120</v>
      </c>
      <c r="AD64" s="140"/>
      <c r="AE64" s="141"/>
      <c r="AF64" s="141"/>
      <c r="AG64" s="155">
        <f t="shared" si="0"/>
        <v>120.20555555555555</v>
      </c>
    </row>
    <row r="65" spans="1:33" ht="46.8" thickBot="1" x14ac:dyDescent="0.3">
      <c r="A65" s="149">
        <v>61</v>
      </c>
      <c r="B65" s="139" t="s">
        <v>107</v>
      </c>
      <c r="C65" s="140" t="s">
        <v>108</v>
      </c>
      <c r="D65" s="141" t="s">
        <v>108</v>
      </c>
      <c r="E65" s="141" t="s">
        <v>189</v>
      </c>
      <c r="F65" s="141" t="s">
        <v>110</v>
      </c>
      <c r="G65" s="141" t="s">
        <v>111</v>
      </c>
      <c r="H65" s="141" t="s">
        <v>158</v>
      </c>
      <c r="I65" s="141">
        <v>2003</v>
      </c>
      <c r="J65" s="141">
        <v>195</v>
      </c>
      <c r="K65" s="127" t="s">
        <v>113</v>
      </c>
      <c r="L65" s="141"/>
      <c r="M65" s="129" t="s">
        <v>114</v>
      </c>
      <c r="N65" s="141" t="s">
        <v>115</v>
      </c>
      <c r="O65" s="141">
        <v>1832</v>
      </c>
      <c r="P65" s="141">
        <v>13556</v>
      </c>
      <c r="Q65" s="142"/>
      <c r="R65" s="143"/>
      <c r="S65" s="140">
        <v>2018</v>
      </c>
      <c r="T65" s="142" t="s">
        <v>116</v>
      </c>
      <c r="U65" s="141" t="s">
        <v>24</v>
      </c>
      <c r="V65" s="141"/>
      <c r="W65" s="141" t="s">
        <v>117</v>
      </c>
      <c r="X65" s="141">
        <v>2019</v>
      </c>
      <c r="Y65" s="141">
        <v>320</v>
      </c>
      <c r="Z65" s="127" t="s">
        <v>118</v>
      </c>
      <c r="AA65" s="141"/>
      <c r="AB65" s="134" t="s">
        <v>119</v>
      </c>
      <c r="AC65" s="143" t="s">
        <v>120</v>
      </c>
      <c r="AD65" s="140"/>
      <c r="AE65" s="141"/>
      <c r="AF65" s="141"/>
      <c r="AG65" s="155">
        <f t="shared" si="0"/>
        <v>75.311111111111117</v>
      </c>
    </row>
    <row r="66" spans="1:33" ht="46.8" thickBot="1" x14ac:dyDescent="0.3">
      <c r="A66" s="149">
        <v>62</v>
      </c>
      <c r="B66" s="139" t="s">
        <v>107</v>
      </c>
      <c r="C66" s="140" t="s">
        <v>108</v>
      </c>
      <c r="D66" s="141" t="s">
        <v>108</v>
      </c>
      <c r="E66" s="141" t="s">
        <v>190</v>
      </c>
      <c r="F66" s="141" t="s">
        <v>110</v>
      </c>
      <c r="G66" s="141" t="s">
        <v>111</v>
      </c>
      <c r="H66" s="141" t="s">
        <v>158</v>
      </c>
      <c r="I66" s="141">
        <v>2003</v>
      </c>
      <c r="J66" s="141">
        <v>195</v>
      </c>
      <c r="K66" s="127" t="s">
        <v>113</v>
      </c>
      <c r="L66" s="141"/>
      <c r="M66" s="129" t="s">
        <v>114</v>
      </c>
      <c r="N66" s="141" t="s">
        <v>115</v>
      </c>
      <c r="O66" s="141">
        <v>1903</v>
      </c>
      <c r="P66" s="141">
        <v>13690</v>
      </c>
      <c r="Q66" s="142"/>
      <c r="R66" s="143"/>
      <c r="S66" s="140">
        <v>2018</v>
      </c>
      <c r="T66" s="142" t="s">
        <v>116</v>
      </c>
      <c r="U66" s="141" t="s">
        <v>24</v>
      </c>
      <c r="V66" s="141"/>
      <c r="W66" s="141" t="s">
        <v>117</v>
      </c>
      <c r="X66" s="141">
        <v>2019</v>
      </c>
      <c r="Y66" s="141">
        <v>320</v>
      </c>
      <c r="Z66" s="127" t="s">
        <v>118</v>
      </c>
      <c r="AA66" s="141"/>
      <c r="AB66" s="134" t="s">
        <v>119</v>
      </c>
      <c r="AC66" s="143" t="s">
        <v>120</v>
      </c>
      <c r="AD66" s="140"/>
      <c r="AE66" s="141"/>
      <c r="AF66" s="141"/>
      <c r="AG66" s="155">
        <f t="shared" si="0"/>
        <v>76.055555555555557</v>
      </c>
    </row>
    <row r="67" spans="1:33" ht="46.8" thickBot="1" x14ac:dyDescent="0.3">
      <c r="A67" s="149">
        <v>63</v>
      </c>
      <c r="B67" s="139" t="s">
        <v>107</v>
      </c>
      <c r="C67" s="140" t="s">
        <v>108</v>
      </c>
      <c r="D67" s="141" t="s">
        <v>108</v>
      </c>
      <c r="E67" s="141" t="s">
        <v>191</v>
      </c>
      <c r="F67" s="141" t="s">
        <v>110</v>
      </c>
      <c r="G67" s="141" t="s">
        <v>111</v>
      </c>
      <c r="H67" s="141" t="s">
        <v>158</v>
      </c>
      <c r="I67" s="141">
        <v>2003</v>
      </c>
      <c r="J67" s="141">
        <v>195</v>
      </c>
      <c r="K67" s="127" t="s">
        <v>113</v>
      </c>
      <c r="L67" s="141"/>
      <c r="M67" s="129" t="s">
        <v>114</v>
      </c>
      <c r="N67" s="141" t="s">
        <v>115</v>
      </c>
      <c r="O67" s="141">
        <v>2104</v>
      </c>
      <c r="P67" s="141">
        <v>14227</v>
      </c>
      <c r="Q67" s="142"/>
      <c r="R67" s="143"/>
      <c r="S67" s="140">
        <v>2018</v>
      </c>
      <c r="T67" s="142" t="s">
        <v>116</v>
      </c>
      <c r="U67" s="141" t="s">
        <v>24</v>
      </c>
      <c r="V67" s="141"/>
      <c r="W67" s="141" t="s">
        <v>117</v>
      </c>
      <c r="X67" s="141">
        <v>2019</v>
      </c>
      <c r="Y67" s="141">
        <v>320</v>
      </c>
      <c r="Z67" s="127" t="s">
        <v>118</v>
      </c>
      <c r="AA67" s="141"/>
      <c r="AB67" s="134" t="s">
        <v>119</v>
      </c>
      <c r="AC67" s="143" t="s">
        <v>120</v>
      </c>
      <c r="AD67" s="140"/>
      <c r="AE67" s="141"/>
      <c r="AF67" s="141"/>
      <c r="AG67" s="155">
        <f t="shared" si="0"/>
        <v>79.038888888888891</v>
      </c>
    </row>
    <row r="68" spans="1:33" ht="46.8" thickBot="1" x14ac:dyDescent="0.3">
      <c r="A68" s="149">
        <v>64</v>
      </c>
      <c r="B68" s="139" t="s">
        <v>107</v>
      </c>
      <c r="C68" s="140" t="s">
        <v>108</v>
      </c>
      <c r="D68" s="141" t="s">
        <v>108</v>
      </c>
      <c r="E68" s="141" t="s">
        <v>192</v>
      </c>
      <c r="F68" s="141" t="s">
        <v>110</v>
      </c>
      <c r="G68" s="141" t="s">
        <v>111</v>
      </c>
      <c r="H68" s="141" t="s">
        <v>158</v>
      </c>
      <c r="I68" s="141">
        <v>2003</v>
      </c>
      <c r="J68" s="141">
        <v>195</v>
      </c>
      <c r="K68" s="127" t="s">
        <v>113</v>
      </c>
      <c r="L68" s="141"/>
      <c r="M68" s="129" t="s">
        <v>114</v>
      </c>
      <c r="N68" s="141" t="s">
        <v>115</v>
      </c>
      <c r="O68" s="141">
        <v>1571</v>
      </c>
      <c r="P68" s="141">
        <v>10988</v>
      </c>
      <c r="Q68" s="142"/>
      <c r="R68" s="143"/>
      <c r="S68" s="140">
        <v>2018</v>
      </c>
      <c r="T68" s="142" t="s">
        <v>116</v>
      </c>
      <c r="U68" s="141" t="s">
        <v>24</v>
      </c>
      <c r="V68" s="141"/>
      <c r="W68" s="141" t="s">
        <v>117</v>
      </c>
      <c r="X68" s="141">
        <v>2019</v>
      </c>
      <c r="Y68" s="141">
        <v>320</v>
      </c>
      <c r="Z68" s="127" t="s">
        <v>118</v>
      </c>
      <c r="AA68" s="141"/>
      <c r="AB68" s="134" t="s">
        <v>119</v>
      </c>
      <c r="AC68" s="143" t="s">
        <v>120</v>
      </c>
      <c r="AD68" s="140"/>
      <c r="AE68" s="141"/>
      <c r="AF68" s="141"/>
      <c r="AG68" s="155">
        <f t="shared" si="0"/>
        <v>61.044444444444444</v>
      </c>
    </row>
    <row r="69" spans="1:33" ht="46.8" thickBot="1" x14ac:dyDescent="0.3">
      <c r="A69" s="149">
        <v>65</v>
      </c>
      <c r="B69" s="139" t="s">
        <v>107</v>
      </c>
      <c r="C69" s="140" t="s">
        <v>108</v>
      </c>
      <c r="D69" s="141" t="s">
        <v>108</v>
      </c>
      <c r="E69" s="141" t="s">
        <v>193</v>
      </c>
      <c r="F69" s="141" t="s">
        <v>110</v>
      </c>
      <c r="G69" s="141" t="s">
        <v>111</v>
      </c>
      <c r="H69" s="141" t="s">
        <v>158</v>
      </c>
      <c r="I69" s="141">
        <v>2003</v>
      </c>
      <c r="J69" s="141">
        <v>195</v>
      </c>
      <c r="K69" s="127" t="s">
        <v>113</v>
      </c>
      <c r="L69" s="141"/>
      <c r="M69" s="129" t="s">
        <v>114</v>
      </c>
      <c r="N69" s="141" t="s">
        <v>115</v>
      </c>
      <c r="O69" s="141">
        <v>2073</v>
      </c>
      <c r="P69" s="141">
        <v>14511</v>
      </c>
      <c r="Q69" s="142"/>
      <c r="R69" s="143"/>
      <c r="S69" s="140">
        <v>2018</v>
      </c>
      <c r="T69" s="142" t="s">
        <v>116</v>
      </c>
      <c r="U69" s="141" t="s">
        <v>24</v>
      </c>
      <c r="V69" s="141"/>
      <c r="W69" s="141" t="s">
        <v>117</v>
      </c>
      <c r="X69" s="141">
        <v>2019</v>
      </c>
      <c r="Y69" s="141">
        <v>320</v>
      </c>
      <c r="Z69" s="127" t="s">
        <v>118</v>
      </c>
      <c r="AA69" s="141"/>
      <c r="AB69" s="134" t="s">
        <v>119</v>
      </c>
      <c r="AC69" s="143" t="s">
        <v>120</v>
      </c>
      <c r="AD69" s="140"/>
      <c r="AE69" s="141"/>
      <c r="AF69" s="141"/>
      <c r="AG69" s="155">
        <f t="shared" si="0"/>
        <v>80.61666666666666</v>
      </c>
    </row>
    <row r="70" spans="1:33" ht="46.8" thickBot="1" x14ac:dyDescent="0.3">
      <c r="A70" s="149">
        <v>66</v>
      </c>
      <c r="B70" s="139" t="s">
        <v>107</v>
      </c>
      <c r="C70" s="140" t="s">
        <v>108</v>
      </c>
      <c r="D70" s="141" t="s">
        <v>108</v>
      </c>
      <c r="E70" s="141" t="s">
        <v>194</v>
      </c>
      <c r="F70" s="141" t="s">
        <v>110</v>
      </c>
      <c r="G70" s="141" t="s">
        <v>111</v>
      </c>
      <c r="H70" s="141" t="s">
        <v>158</v>
      </c>
      <c r="I70" s="141">
        <v>2003</v>
      </c>
      <c r="J70" s="141">
        <v>195</v>
      </c>
      <c r="K70" s="127" t="s">
        <v>113</v>
      </c>
      <c r="L70" s="141"/>
      <c r="M70" s="129" t="s">
        <v>114</v>
      </c>
      <c r="N70" s="141" t="s">
        <v>115</v>
      </c>
      <c r="O70" s="141">
        <v>2577</v>
      </c>
      <c r="P70" s="141">
        <v>17359</v>
      </c>
      <c r="Q70" s="142"/>
      <c r="R70" s="143"/>
      <c r="S70" s="140">
        <v>2018</v>
      </c>
      <c r="T70" s="142" t="s">
        <v>116</v>
      </c>
      <c r="U70" s="141" t="s">
        <v>24</v>
      </c>
      <c r="V70" s="141"/>
      <c r="W70" s="141" t="s">
        <v>117</v>
      </c>
      <c r="X70" s="141">
        <v>2019</v>
      </c>
      <c r="Y70" s="141">
        <v>320</v>
      </c>
      <c r="Z70" s="127" t="s">
        <v>118</v>
      </c>
      <c r="AA70" s="141"/>
      <c r="AB70" s="134" t="s">
        <v>119</v>
      </c>
      <c r="AC70" s="143" t="s">
        <v>120</v>
      </c>
      <c r="AD70" s="140"/>
      <c r="AE70" s="141"/>
      <c r="AF70" s="141"/>
      <c r="AG70" s="155">
        <f t="shared" ref="AG70:AG89" si="1">P70/180</f>
        <v>96.438888888888883</v>
      </c>
    </row>
    <row r="71" spans="1:33" ht="46.8" thickBot="1" x14ac:dyDescent="0.3">
      <c r="A71" s="149">
        <v>67</v>
      </c>
      <c r="B71" s="139" t="s">
        <v>107</v>
      </c>
      <c r="C71" s="140" t="s">
        <v>108</v>
      </c>
      <c r="D71" s="141" t="s">
        <v>108</v>
      </c>
      <c r="E71" s="141" t="s">
        <v>195</v>
      </c>
      <c r="F71" s="141" t="s">
        <v>110</v>
      </c>
      <c r="G71" s="141" t="s">
        <v>111</v>
      </c>
      <c r="H71" s="141" t="s">
        <v>158</v>
      </c>
      <c r="I71" s="141">
        <v>2003</v>
      </c>
      <c r="J71" s="141">
        <v>195</v>
      </c>
      <c r="K71" s="127" t="s">
        <v>113</v>
      </c>
      <c r="L71" s="141"/>
      <c r="M71" s="129" t="s">
        <v>114</v>
      </c>
      <c r="N71" s="141" t="s">
        <v>115</v>
      </c>
      <c r="O71" s="141">
        <v>2190</v>
      </c>
      <c r="P71" s="141">
        <v>15326</v>
      </c>
      <c r="Q71" s="142"/>
      <c r="R71" s="143"/>
      <c r="S71" s="140">
        <v>2018</v>
      </c>
      <c r="T71" s="142" t="s">
        <v>116</v>
      </c>
      <c r="U71" s="141" t="s">
        <v>24</v>
      </c>
      <c r="V71" s="141"/>
      <c r="W71" s="141" t="s">
        <v>117</v>
      </c>
      <c r="X71" s="141">
        <v>2019</v>
      </c>
      <c r="Y71" s="141">
        <v>320</v>
      </c>
      <c r="Z71" s="127" t="s">
        <v>118</v>
      </c>
      <c r="AA71" s="141"/>
      <c r="AB71" s="134" t="s">
        <v>119</v>
      </c>
      <c r="AC71" s="143" t="s">
        <v>120</v>
      </c>
      <c r="AD71" s="140"/>
      <c r="AE71" s="141"/>
      <c r="AF71" s="141"/>
      <c r="AG71" s="155">
        <f t="shared" si="1"/>
        <v>85.144444444444446</v>
      </c>
    </row>
    <row r="72" spans="1:33" ht="46.8" thickBot="1" x14ac:dyDescent="0.3">
      <c r="A72" s="149">
        <v>68</v>
      </c>
      <c r="B72" s="139" t="s">
        <v>107</v>
      </c>
      <c r="C72" s="140" t="s">
        <v>108</v>
      </c>
      <c r="D72" s="141" t="s">
        <v>108</v>
      </c>
      <c r="E72" s="141" t="s">
        <v>196</v>
      </c>
      <c r="F72" s="141" t="s">
        <v>110</v>
      </c>
      <c r="G72" s="141" t="s">
        <v>111</v>
      </c>
      <c r="H72" s="141" t="s">
        <v>158</v>
      </c>
      <c r="I72" s="141">
        <v>2003</v>
      </c>
      <c r="J72" s="141">
        <v>195</v>
      </c>
      <c r="K72" s="127" t="s">
        <v>113</v>
      </c>
      <c r="L72" s="141"/>
      <c r="M72" s="129" t="s">
        <v>114</v>
      </c>
      <c r="N72" s="141" t="s">
        <v>115</v>
      </c>
      <c r="O72" s="141">
        <v>1958</v>
      </c>
      <c r="P72" s="141">
        <v>13943</v>
      </c>
      <c r="Q72" s="142"/>
      <c r="R72" s="143"/>
      <c r="S72" s="140">
        <v>2018</v>
      </c>
      <c r="T72" s="142" t="s">
        <v>116</v>
      </c>
      <c r="U72" s="141" t="s">
        <v>24</v>
      </c>
      <c r="V72" s="141"/>
      <c r="W72" s="141" t="s">
        <v>117</v>
      </c>
      <c r="X72" s="141">
        <v>2019</v>
      </c>
      <c r="Y72" s="141">
        <v>320</v>
      </c>
      <c r="Z72" s="127" t="s">
        <v>118</v>
      </c>
      <c r="AA72" s="141"/>
      <c r="AB72" s="134" t="s">
        <v>119</v>
      </c>
      <c r="AC72" s="143" t="s">
        <v>120</v>
      </c>
      <c r="AD72" s="140"/>
      <c r="AE72" s="141"/>
      <c r="AF72" s="141"/>
      <c r="AG72" s="155">
        <f t="shared" si="1"/>
        <v>77.461111111111109</v>
      </c>
    </row>
    <row r="73" spans="1:33" ht="46.8" thickBot="1" x14ac:dyDescent="0.3">
      <c r="A73" s="149">
        <v>69</v>
      </c>
      <c r="B73" s="139" t="s">
        <v>107</v>
      </c>
      <c r="C73" s="140" t="s">
        <v>108</v>
      </c>
      <c r="D73" s="141" t="s">
        <v>108</v>
      </c>
      <c r="E73" s="141" t="s">
        <v>197</v>
      </c>
      <c r="F73" s="141" t="s">
        <v>110</v>
      </c>
      <c r="G73" s="141" t="s">
        <v>111</v>
      </c>
      <c r="H73" s="141" t="s">
        <v>158</v>
      </c>
      <c r="I73" s="141">
        <v>2004</v>
      </c>
      <c r="J73" s="141">
        <v>195</v>
      </c>
      <c r="K73" s="127" t="s">
        <v>113</v>
      </c>
      <c r="L73" s="141"/>
      <c r="M73" s="141" t="s">
        <v>198</v>
      </c>
      <c r="N73" s="141" t="s">
        <v>115</v>
      </c>
      <c r="O73" s="141">
        <v>2148</v>
      </c>
      <c r="P73" s="141">
        <v>15036</v>
      </c>
      <c r="Q73" s="142"/>
      <c r="R73" s="143"/>
      <c r="S73" s="140">
        <v>2018</v>
      </c>
      <c r="T73" s="142" t="s">
        <v>116</v>
      </c>
      <c r="U73" s="141" t="s">
        <v>24</v>
      </c>
      <c r="V73" s="141"/>
      <c r="W73" s="141" t="s">
        <v>117</v>
      </c>
      <c r="X73" s="141">
        <v>2019</v>
      </c>
      <c r="Y73" s="141">
        <v>320</v>
      </c>
      <c r="Z73" s="127" t="s">
        <v>118</v>
      </c>
      <c r="AA73" s="141"/>
      <c r="AB73" s="134" t="s">
        <v>119</v>
      </c>
      <c r="AC73" s="143" t="s">
        <v>120</v>
      </c>
      <c r="AD73" s="140"/>
      <c r="AE73" s="141"/>
      <c r="AF73" s="141"/>
      <c r="AG73" s="155">
        <f t="shared" si="1"/>
        <v>83.533333333333331</v>
      </c>
    </row>
    <row r="74" spans="1:33" ht="46.8" thickBot="1" x14ac:dyDescent="0.3">
      <c r="A74" s="149">
        <v>70</v>
      </c>
      <c r="B74" s="139" t="s">
        <v>107</v>
      </c>
      <c r="C74" s="140" t="s">
        <v>108</v>
      </c>
      <c r="D74" s="141" t="s">
        <v>108</v>
      </c>
      <c r="E74" s="141" t="s">
        <v>199</v>
      </c>
      <c r="F74" s="141" t="s">
        <v>110</v>
      </c>
      <c r="G74" s="141" t="s">
        <v>111</v>
      </c>
      <c r="H74" s="141" t="s">
        <v>158</v>
      </c>
      <c r="I74" s="141">
        <v>2004</v>
      </c>
      <c r="J74" s="141">
        <v>195</v>
      </c>
      <c r="K74" s="127" t="s">
        <v>113</v>
      </c>
      <c r="L74" s="141"/>
      <c r="M74" s="141" t="s">
        <v>198</v>
      </c>
      <c r="N74" s="141" t="s">
        <v>115</v>
      </c>
      <c r="O74" s="141">
        <v>1496</v>
      </c>
      <c r="P74" s="141">
        <v>10472</v>
      </c>
      <c r="Q74" s="142"/>
      <c r="R74" s="143"/>
      <c r="S74" s="140">
        <v>2018</v>
      </c>
      <c r="T74" s="142" t="s">
        <v>116</v>
      </c>
      <c r="U74" s="141" t="s">
        <v>24</v>
      </c>
      <c r="V74" s="141"/>
      <c r="W74" s="141" t="s">
        <v>117</v>
      </c>
      <c r="X74" s="141">
        <v>2019</v>
      </c>
      <c r="Y74" s="141">
        <v>320</v>
      </c>
      <c r="Z74" s="127" t="s">
        <v>118</v>
      </c>
      <c r="AA74" s="141"/>
      <c r="AB74" s="134" t="s">
        <v>119</v>
      </c>
      <c r="AC74" s="143" t="s">
        <v>120</v>
      </c>
      <c r="AD74" s="140"/>
      <c r="AE74" s="141"/>
      <c r="AF74" s="141"/>
      <c r="AG74" s="155">
        <f t="shared" si="1"/>
        <v>58.177777777777777</v>
      </c>
    </row>
    <row r="75" spans="1:33" ht="46.8" thickBot="1" x14ac:dyDescent="0.3">
      <c r="A75" s="149">
        <v>71</v>
      </c>
      <c r="B75" s="139" t="s">
        <v>107</v>
      </c>
      <c r="C75" s="140" t="s">
        <v>108</v>
      </c>
      <c r="D75" s="141" t="s">
        <v>108</v>
      </c>
      <c r="E75" s="141" t="s">
        <v>200</v>
      </c>
      <c r="F75" s="141" t="s">
        <v>110</v>
      </c>
      <c r="G75" s="141" t="s">
        <v>111</v>
      </c>
      <c r="H75" s="141" t="s">
        <v>158</v>
      </c>
      <c r="I75" s="141">
        <v>2004</v>
      </c>
      <c r="J75" s="141">
        <v>195</v>
      </c>
      <c r="K75" s="127" t="s">
        <v>113</v>
      </c>
      <c r="L75" s="141"/>
      <c r="M75" s="141" t="s">
        <v>198</v>
      </c>
      <c r="N75" s="141" t="s">
        <v>115</v>
      </c>
      <c r="O75" s="141">
        <v>2730</v>
      </c>
      <c r="P75" s="141">
        <v>19110</v>
      </c>
      <c r="Q75" s="142"/>
      <c r="R75" s="143"/>
      <c r="S75" s="140">
        <v>2018</v>
      </c>
      <c r="T75" s="142" t="s">
        <v>116</v>
      </c>
      <c r="U75" s="141" t="s">
        <v>24</v>
      </c>
      <c r="V75" s="141"/>
      <c r="W75" s="141" t="s">
        <v>117</v>
      </c>
      <c r="X75" s="141">
        <v>2019</v>
      </c>
      <c r="Y75" s="141">
        <v>320</v>
      </c>
      <c r="Z75" s="127" t="s">
        <v>118</v>
      </c>
      <c r="AA75" s="141"/>
      <c r="AB75" s="134" t="s">
        <v>119</v>
      </c>
      <c r="AC75" s="143" t="s">
        <v>120</v>
      </c>
      <c r="AD75" s="140"/>
      <c r="AE75" s="141"/>
      <c r="AF75" s="141"/>
      <c r="AG75" s="155">
        <f t="shared" si="1"/>
        <v>106.16666666666667</v>
      </c>
    </row>
    <row r="76" spans="1:33" ht="46.8" thickBot="1" x14ac:dyDescent="0.3">
      <c r="A76" s="149">
        <v>72</v>
      </c>
      <c r="B76" s="139" t="s">
        <v>107</v>
      </c>
      <c r="C76" s="140" t="s">
        <v>108</v>
      </c>
      <c r="D76" s="141" t="s">
        <v>108</v>
      </c>
      <c r="E76" s="141" t="s">
        <v>201</v>
      </c>
      <c r="F76" s="141" t="s">
        <v>110</v>
      </c>
      <c r="G76" s="141" t="s">
        <v>111</v>
      </c>
      <c r="H76" s="141" t="s">
        <v>202</v>
      </c>
      <c r="I76" s="141">
        <v>2004</v>
      </c>
      <c r="J76" s="141">
        <v>195</v>
      </c>
      <c r="K76" s="127" t="s">
        <v>113</v>
      </c>
      <c r="L76" s="141"/>
      <c r="M76" s="141" t="s">
        <v>198</v>
      </c>
      <c r="N76" s="141" t="s">
        <v>115</v>
      </c>
      <c r="O76" s="141">
        <v>2915</v>
      </c>
      <c r="P76" s="141">
        <v>20405</v>
      </c>
      <c r="Q76" s="142"/>
      <c r="R76" s="143"/>
      <c r="S76" s="140">
        <v>2018</v>
      </c>
      <c r="T76" s="142" t="s">
        <v>116</v>
      </c>
      <c r="U76" s="141" t="s">
        <v>24</v>
      </c>
      <c r="V76" s="141"/>
      <c r="W76" s="141" t="s">
        <v>117</v>
      </c>
      <c r="X76" s="141">
        <v>2019</v>
      </c>
      <c r="Y76" s="141">
        <v>320</v>
      </c>
      <c r="Z76" s="127" t="s">
        <v>118</v>
      </c>
      <c r="AA76" s="141"/>
      <c r="AB76" s="134" t="s">
        <v>119</v>
      </c>
      <c r="AC76" s="143" t="s">
        <v>120</v>
      </c>
      <c r="AD76" s="140"/>
      <c r="AE76" s="141"/>
      <c r="AF76" s="141"/>
      <c r="AG76" s="155">
        <f t="shared" si="1"/>
        <v>113.36111111111111</v>
      </c>
    </row>
    <row r="77" spans="1:33" ht="46.8" thickBot="1" x14ac:dyDescent="0.3">
      <c r="A77" s="149">
        <v>73</v>
      </c>
      <c r="B77" s="139" t="s">
        <v>107</v>
      </c>
      <c r="C77" s="140" t="s">
        <v>108</v>
      </c>
      <c r="D77" s="141" t="s">
        <v>108</v>
      </c>
      <c r="E77" s="141" t="s">
        <v>203</v>
      </c>
      <c r="F77" s="141" t="s">
        <v>110</v>
      </c>
      <c r="G77" s="141" t="s">
        <v>111</v>
      </c>
      <c r="H77" s="141" t="s">
        <v>158</v>
      </c>
      <c r="I77" s="141">
        <v>2004</v>
      </c>
      <c r="J77" s="141">
        <v>195</v>
      </c>
      <c r="K77" s="127" t="s">
        <v>113</v>
      </c>
      <c r="L77" s="141"/>
      <c r="M77" s="141" t="s">
        <v>198</v>
      </c>
      <c r="N77" s="141" t="s">
        <v>115</v>
      </c>
      <c r="O77" s="141">
        <v>2820</v>
      </c>
      <c r="P77" s="141">
        <v>19740</v>
      </c>
      <c r="Q77" s="142"/>
      <c r="R77" s="143"/>
      <c r="S77" s="140">
        <v>2018</v>
      </c>
      <c r="T77" s="142" t="s">
        <v>116</v>
      </c>
      <c r="U77" s="141" t="s">
        <v>24</v>
      </c>
      <c r="V77" s="141"/>
      <c r="W77" s="141" t="s">
        <v>117</v>
      </c>
      <c r="X77" s="141">
        <v>2019</v>
      </c>
      <c r="Y77" s="141">
        <v>320</v>
      </c>
      <c r="Z77" s="127" t="s">
        <v>118</v>
      </c>
      <c r="AA77" s="141"/>
      <c r="AB77" s="134" t="s">
        <v>119</v>
      </c>
      <c r="AC77" s="143" t="s">
        <v>120</v>
      </c>
      <c r="AD77" s="140"/>
      <c r="AE77" s="141"/>
      <c r="AF77" s="141"/>
      <c r="AG77" s="155">
        <f t="shared" si="1"/>
        <v>109.66666666666667</v>
      </c>
    </row>
    <row r="78" spans="1:33" ht="46.8" thickBot="1" x14ac:dyDescent="0.3">
      <c r="A78" s="149">
        <v>74</v>
      </c>
      <c r="B78" s="139" t="s">
        <v>107</v>
      </c>
      <c r="C78" s="140" t="s">
        <v>108</v>
      </c>
      <c r="D78" s="141" t="s">
        <v>108</v>
      </c>
      <c r="E78" s="141" t="s">
        <v>204</v>
      </c>
      <c r="F78" s="141" t="s">
        <v>110</v>
      </c>
      <c r="G78" s="141" t="s">
        <v>111</v>
      </c>
      <c r="H78" s="141" t="s">
        <v>158</v>
      </c>
      <c r="I78" s="141">
        <v>2004</v>
      </c>
      <c r="J78" s="141">
        <v>195</v>
      </c>
      <c r="K78" s="127" t="s">
        <v>113</v>
      </c>
      <c r="L78" s="141"/>
      <c r="M78" s="141" t="s">
        <v>198</v>
      </c>
      <c r="N78" s="141" t="s">
        <v>115</v>
      </c>
      <c r="O78" s="141">
        <v>4092</v>
      </c>
      <c r="P78" s="141">
        <v>28639</v>
      </c>
      <c r="Q78" s="142"/>
      <c r="R78" s="143"/>
      <c r="S78" s="140">
        <v>2018</v>
      </c>
      <c r="T78" s="142" t="s">
        <v>116</v>
      </c>
      <c r="U78" s="141" t="s">
        <v>24</v>
      </c>
      <c r="V78" s="141"/>
      <c r="W78" s="141" t="s">
        <v>117</v>
      </c>
      <c r="X78" s="141">
        <v>2019</v>
      </c>
      <c r="Y78" s="141">
        <v>320</v>
      </c>
      <c r="Z78" s="127" t="s">
        <v>118</v>
      </c>
      <c r="AA78" s="141"/>
      <c r="AB78" s="134" t="s">
        <v>119</v>
      </c>
      <c r="AC78" s="143" t="s">
        <v>120</v>
      </c>
      <c r="AD78" s="140"/>
      <c r="AE78" s="141"/>
      <c r="AF78" s="141"/>
      <c r="AG78" s="155">
        <f t="shared" si="1"/>
        <v>159.10555555555555</v>
      </c>
    </row>
    <row r="79" spans="1:33" ht="46.8" thickBot="1" x14ac:dyDescent="0.3">
      <c r="A79" s="149">
        <v>75</v>
      </c>
      <c r="B79" s="139" t="s">
        <v>107</v>
      </c>
      <c r="C79" s="140" t="s">
        <v>108</v>
      </c>
      <c r="D79" s="141" t="s">
        <v>108</v>
      </c>
      <c r="E79" s="141" t="s">
        <v>205</v>
      </c>
      <c r="F79" s="141" t="s">
        <v>110</v>
      </c>
      <c r="G79" s="141" t="s">
        <v>111</v>
      </c>
      <c r="H79" s="141" t="s">
        <v>158</v>
      </c>
      <c r="I79" s="141">
        <v>2004</v>
      </c>
      <c r="J79" s="141">
        <v>195</v>
      </c>
      <c r="K79" s="127" t="s">
        <v>113</v>
      </c>
      <c r="L79" s="141"/>
      <c r="M79" s="141" t="s">
        <v>198</v>
      </c>
      <c r="N79" s="141" t="s">
        <v>115</v>
      </c>
      <c r="O79" s="141">
        <v>3188</v>
      </c>
      <c r="P79" s="141">
        <v>22315</v>
      </c>
      <c r="Q79" s="142"/>
      <c r="R79" s="143"/>
      <c r="S79" s="140">
        <v>2018</v>
      </c>
      <c r="T79" s="142" t="s">
        <v>116</v>
      </c>
      <c r="U79" s="141" t="s">
        <v>24</v>
      </c>
      <c r="V79" s="141"/>
      <c r="W79" s="141" t="s">
        <v>117</v>
      </c>
      <c r="X79" s="141">
        <v>2019</v>
      </c>
      <c r="Y79" s="141">
        <v>320</v>
      </c>
      <c r="Z79" s="127" t="s">
        <v>118</v>
      </c>
      <c r="AA79" s="141"/>
      <c r="AB79" s="134" t="s">
        <v>119</v>
      </c>
      <c r="AC79" s="143" t="s">
        <v>120</v>
      </c>
      <c r="AD79" s="140"/>
      <c r="AE79" s="141"/>
      <c r="AF79" s="141"/>
      <c r="AG79" s="155">
        <f t="shared" si="1"/>
        <v>123.97222222222223</v>
      </c>
    </row>
    <row r="80" spans="1:33" ht="46.8" thickBot="1" x14ac:dyDescent="0.3">
      <c r="A80" s="149">
        <v>76</v>
      </c>
      <c r="B80" s="139" t="s">
        <v>107</v>
      </c>
      <c r="C80" s="140" t="s">
        <v>108</v>
      </c>
      <c r="D80" s="141" t="s">
        <v>108</v>
      </c>
      <c r="E80" s="141" t="s">
        <v>206</v>
      </c>
      <c r="F80" s="141" t="s">
        <v>110</v>
      </c>
      <c r="G80" s="141" t="s">
        <v>111</v>
      </c>
      <c r="H80" s="141" t="s">
        <v>158</v>
      </c>
      <c r="I80" s="141">
        <v>2004</v>
      </c>
      <c r="J80" s="141">
        <v>195</v>
      </c>
      <c r="K80" s="127" t="s">
        <v>113</v>
      </c>
      <c r="L80" s="141"/>
      <c r="M80" s="141" t="s">
        <v>198</v>
      </c>
      <c r="N80" s="141" t="s">
        <v>115</v>
      </c>
      <c r="O80" s="141">
        <v>1937</v>
      </c>
      <c r="P80" s="141">
        <v>13559</v>
      </c>
      <c r="Q80" s="142"/>
      <c r="R80" s="143"/>
      <c r="S80" s="140">
        <v>2018</v>
      </c>
      <c r="T80" s="142" t="s">
        <v>116</v>
      </c>
      <c r="U80" s="141" t="s">
        <v>24</v>
      </c>
      <c r="V80" s="141"/>
      <c r="W80" s="141" t="s">
        <v>117</v>
      </c>
      <c r="X80" s="141">
        <v>2019</v>
      </c>
      <c r="Y80" s="141">
        <v>320</v>
      </c>
      <c r="Z80" s="127" t="s">
        <v>118</v>
      </c>
      <c r="AA80" s="141"/>
      <c r="AB80" s="134" t="s">
        <v>119</v>
      </c>
      <c r="AC80" s="143" t="s">
        <v>120</v>
      </c>
      <c r="AD80" s="140"/>
      <c r="AE80" s="141"/>
      <c r="AF80" s="141"/>
      <c r="AG80" s="155">
        <f t="shared" si="1"/>
        <v>75.327777777777783</v>
      </c>
    </row>
    <row r="81" spans="1:33" ht="46.8" thickBot="1" x14ac:dyDescent="0.3">
      <c r="A81" s="149">
        <v>77</v>
      </c>
      <c r="B81" s="139" t="s">
        <v>107</v>
      </c>
      <c r="C81" s="140" t="s">
        <v>108</v>
      </c>
      <c r="D81" s="141" t="s">
        <v>108</v>
      </c>
      <c r="E81" s="141" t="s">
        <v>207</v>
      </c>
      <c r="F81" s="141" t="s">
        <v>110</v>
      </c>
      <c r="G81" s="141" t="s">
        <v>111</v>
      </c>
      <c r="H81" s="141" t="s">
        <v>158</v>
      </c>
      <c r="I81" s="141">
        <v>2004</v>
      </c>
      <c r="J81" s="141">
        <v>195</v>
      </c>
      <c r="K81" s="127" t="s">
        <v>113</v>
      </c>
      <c r="L81" s="141"/>
      <c r="M81" s="141" t="s">
        <v>198</v>
      </c>
      <c r="N81" s="141" t="s">
        <v>115</v>
      </c>
      <c r="O81" s="141">
        <v>3215</v>
      </c>
      <c r="P81" s="141">
        <v>22505</v>
      </c>
      <c r="Q81" s="142"/>
      <c r="R81" s="143"/>
      <c r="S81" s="140">
        <v>2018</v>
      </c>
      <c r="T81" s="142" t="s">
        <v>116</v>
      </c>
      <c r="U81" s="141" t="s">
        <v>24</v>
      </c>
      <c r="V81" s="141"/>
      <c r="W81" s="141" t="s">
        <v>117</v>
      </c>
      <c r="X81" s="141">
        <v>2019</v>
      </c>
      <c r="Y81" s="141">
        <v>320</v>
      </c>
      <c r="Z81" s="127" t="s">
        <v>118</v>
      </c>
      <c r="AA81" s="141"/>
      <c r="AB81" s="134" t="s">
        <v>119</v>
      </c>
      <c r="AC81" s="143" t="s">
        <v>120</v>
      </c>
      <c r="AD81" s="140"/>
      <c r="AE81" s="141"/>
      <c r="AF81" s="141"/>
      <c r="AG81" s="155">
        <f t="shared" si="1"/>
        <v>125.02777777777777</v>
      </c>
    </row>
    <row r="82" spans="1:33" ht="46.8" thickBot="1" x14ac:dyDescent="0.3">
      <c r="A82" s="149">
        <v>78</v>
      </c>
      <c r="B82" s="139" t="s">
        <v>107</v>
      </c>
      <c r="C82" s="140" t="s">
        <v>108</v>
      </c>
      <c r="D82" s="141" t="s">
        <v>108</v>
      </c>
      <c r="E82" s="141" t="s">
        <v>208</v>
      </c>
      <c r="F82" s="141" t="s">
        <v>110</v>
      </c>
      <c r="G82" s="141" t="s">
        <v>209</v>
      </c>
      <c r="H82" s="141" t="s">
        <v>210</v>
      </c>
      <c r="I82" s="141">
        <v>2005</v>
      </c>
      <c r="J82" s="141">
        <v>200</v>
      </c>
      <c r="K82" s="141" t="s">
        <v>211</v>
      </c>
      <c r="L82" s="141"/>
      <c r="M82" s="141" t="s">
        <v>198</v>
      </c>
      <c r="N82" s="141" t="s">
        <v>115</v>
      </c>
      <c r="O82" s="141">
        <v>2544</v>
      </c>
      <c r="P82" s="141">
        <v>17808</v>
      </c>
      <c r="Q82" s="142"/>
      <c r="R82" s="143"/>
      <c r="S82" s="140">
        <v>2018</v>
      </c>
      <c r="T82" s="142" t="s">
        <v>116</v>
      </c>
      <c r="U82" s="141" t="s">
        <v>24</v>
      </c>
      <c r="V82" s="141"/>
      <c r="W82" s="141" t="s">
        <v>117</v>
      </c>
      <c r="X82" s="141">
        <v>2019</v>
      </c>
      <c r="Y82" s="141">
        <v>320</v>
      </c>
      <c r="Z82" s="127" t="s">
        <v>118</v>
      </c>
      <c r="AA82" s="141"/>
      <c r="AB82" s="134" t="s">
        <v>119</v>
      </c>
      <c r="AC82" s="143" t="s">
        <v>120</v>
      </c>
      <c r="AD82" s="140"/>
      <c r="AE82" s="141"/>
      <c r="AF82" s="141"/>
      <c r="AG82" s="155">
        <f t="shared" si="1"/>
        <v>98.933333333333337</v>
      </c>
    </row>
    <row r="83" spans="1:33" ht="46.8" thickBot="1" x14ac:dyDescent="0.3">
      <c r="A83" s="149">
        <v>79</v>
      </c>
      <c r="B83" s="139" t="s">
        <v>107</v>
      </c>
      <c r="C83" s="140" t="s">
        <v>108</v>
      </c>
      <c r="D83" s="141" t="s">
        <v>108</v>
      </c>
      <c r="E83" s="141" t="s">
        <v>212</v>
      </c>
      <c r="F83" s="141" t="s">
        <v>110</v>
      </c>
      <c r="G83" s="141" t="s">
        <v>209</v>
      </c>
      <c r="H83" s="141" t="s">
        <v>210</v>
      </c>
      <c r="I83" s="141">
        <v>2005</v>
      </c>
      <c r="J83" s="141">
        <v>200</v>
      </c>
      <c r="K83" s="141" t="s">
        <v>211</v>
      </c>
      <c r="L83" s="141"/>
      <c r="M83" s="141" t="s">
        <v>198</v>
      </c>
      <c r="N83" s="141" t="s">
        <v>115</v>
      </c>
      <c r="O83" s="141">
        <v>3849</v>
      </c>
      <c r="P83" s="141">
        <v>26937</v>
      </c>
      <c r="Q83" s="142"/>
      <c r="R83" s="143"/>
      <c r="S83" s="140">
        <v>2018</v>
      </c>
      <c r="T83" s="142" t="s">
        <v>116</v>
      </c>
      <c r="U83" s="141" t="s">
        <v>24</v>
      </c>
      <c r="V83" s="141"/>
      <c r="W83" s="141" t="s">
        <v>117</v>
      </c>
      <c r="X83" s="141">
        <v>2019</v>
      </c>
      <c r="Y83" s="141">
        <v>320</v>
      </c>
      <c r="Z83" s="127" t="s">
        <v>118</v>
      </c>
      <c r="AA83" s="141"/>
      <c r="AB83" s="134" t="s">
        <v>119</v>
      </c>
      <c r="AC83" s="143" t="s">
        <v>120</v>
      </c>
      <c r="AD83" s="140"/>
      <c r="AE83" s="141"/>
      <c r="AF83" s="141"/>
      <c r="AG83" s="155">
        <f t="shared" si="1"/>
        <v>149.65</v>
      </c>
    </row>
    <row r="84" spans="1:33" ht="46.8" thickBot="1" x14ac:dyDescent="0.3">
      <c r="A84" s="149">
        <v>80</v>
      </c>
      <c r="B84" s="139" t="s">
        <v>107</v>
      </c>
      <c r="C84" s="140" t="s">
        <v>108</v>
      </c>
      <c r="D84" s="141" t="s">
        <v>108</v>
      </c>
      <c r="E84" s="141" t="s">
        <v>213</v>
      </c>
      <c r="F84" s="141" t="s">
        <v>110</v>
      </c>
      <c r="G84" s="141" t="s">
        <v>209</v>
      </c>
      <c r="H84" s="141" t="s">
        <v>210</v>
      </c>
      <c r="I84" s="141">
        <v>2005</v>
      </c>
      <c r="J84" s="141">
        <v>200</v>
      </c>
      <c r="K84" s="141" t="s">
        <v>211</v>
      </c>
      <c r="L84" s="141"/>
      <c r="M84" s="141" t="s">
        <v>198</v>
      </c>
      <c r="N84" s="141" t="s">
        <v>115</v>
      </c>
      <c r="O84" s="141">
        <v>2051</v>
      </c>
      <c r="P84" s="141">
        <v>14351</v>
      </c>
      <c r="Q84" s="142"/>
      <c r="R84" s="143"/>
      <c r="S84" s="140">
        <v>2018</v>
      </c>
      <c r="T84" s="142" t="s">
        <v>116</v>
      </c>
      <c r="U84" s="141" t="s">
        <v>24</v>
      </c>
      <c r="V84" s="141"/>
      <c r="W84" s="141" t="s">
        <v>117</v>
      </c>
      <c r="X84" s="141">
        <v>2019</v>
      </c>
      <c r="Y84" s="141">
        <v>320</v>
      </c>
      <c r="Z84" s="127" t="s">
        <v>118</v>
      </c>
      <c r="AA84" s="141"/>
      <c r="AB84" s="134" t="s">
        <v>119</v>
      </c>
      <c r="AC84" s="143" t="s">
        <v>120</v>
      </c>
      <c r="AD84" s="140"/>
      <c r="AE84" s="141"/>
      <c r="AF84" s="141"/>
      <c r="AG84" s="155">
        <f t="shared" si="1"/>
        <v>79.727777777777774</v>
      </c>
    </row>
    <row r="85" spans="1:33" ht="46.8" thickBot="1" x14ac:dyDescent="0.3">
      <c r="A85" s="149">
        <v>81</v>
      </c>
      <c r="B85" s="139" t="s">
        <v>107</v>
      </c>
      <c r="C85" s="140" t="s">
        <v>108</v>
      </c>
      <c r="D85" s="141" t="s">
        <v>108</v>
      </c>
      <c r="E85" s="141" t="s">
        <v>214</v>
      </c>
      <c r="F85" s="141" t="s">
        <v>110</v>
      </c>
      <c r="G85" s="141" t="s">
        <v>209</v>
      </c>
      <c r="H85" s="141" t="s">
        <v>210</v>
      </c>
      <c r="I85" s="141">
        <v>2005</v>
      </c>
      <c r="J85" s="141">
        <v>200</v>
      </c>
      <c r="K85" s="141" t="s">
        <v>211</v>
      </c>
      <c r="L85" s="141"/>
      <c r="M85" s="141" t="s">
        <v>198</v>
      </c>
      <c r="N85" s="141" t="s">
        <v>115</v>
      </c>
      <c r="O85" s="141">
        <v>1531</v>
      </c>
      <c r="P85" s="141">
        <v>10717</v>
      </c>
      <c r="Q85" s="142"/>
      <c r="R85" s="143"/>
      <c r="S85" s="140">
        <v>2018</v>
      </c>
      <c r="T85" s="142" t="s">
        <v>116</v>
      </c>
      <c r="U85" s="141" t="s">
        <v>24</v>
      </c>
      <c r="V85" s="141"/>
      <c r="W85" s="141" t="s">
        <v>117</v>
      </c>
      <c r="X85" s="141">
        <v>2019</v>
      </c>
      <c r="Y85" s="141">
        <v>320</v>
      </c>
      <c r="Z85" s="127" t="s">
        <v>118</v>
      </c>
      <c r="AA85" s="141"/>
      <c r="AB85" s="134" t="s">
        <v>119</v>
      </c>
      <c r="AC85" s="143" t="s">
        <v>120</v>
      </c>
      <c r="AD85" s="140"/>
      <c r="AE85" s="141"/>
      <c r="AF85" s="141"/>
      <c r="AG85" s="155">
        <f t="shared" si="1"/>
        <v>59.538888888888891</v>
      </c>
    </row>
    <row r="86" spans="1:33" ht="46.8" thickBot="1" x14ac:dyDescent="0.3">
      <c r="A86" s="149">
        <v>82</v>
      </c>
      <c r="B86" s="139" t="s">
        <v>107</v>
      </c>
      <c r="C86" s="140" t="s">
        <v>108</v>
      </c>
      <c r="D86" s="141" t="s">
        <v>108</v>
      </c>
      <c r="E86" s="141" t="s">
        <v>215</v>
      </c>
      <c r="F86" s="141" t="s">
        <v>110</v>
      </c>
      <c r="G86" s="141" t="s">
        <v>209</v>
      </c>
      <c r="H86" s="141" t="s">
        <v>210</v>
      </c>
      <c r="I86" s="141">
        <v>2005</v>
      </c>
      <c r="J86" s="141">
        <v>200</v>
      </c>
      <c r="K86" s="141" t="s">
        <v>211</v>
      </c>
      <c r="L86" s="141"/>
      <c r="M86" s="141" t="s">
        <v>198</v>
      </c>
      <c r="N86" s="141" t="s">
        <v>115</v>
      </c>
      <c r="O86" s="141">
        <v>2193</v>
      </c>
      <c r="P86" s="141">
        <v>15357</v>
      </c>
      <c r="Q86" s="142"/>
      <c r="R86" s="143"/>
      <c r="S86" s="140">
        <v>2018</v>
      </c>
      <c r="T86" s="142" t="s">
        <v>116</v>
      </c>
      <c r="U86" s="141" t="s">
        <v>24</v>
      </c>
      <c r="V86" s="141"/>
      <c r="W86" s="141" t="s">
        <v>117</v>
      </c>
      <c r="X86" s="141">
        <v>2019</v>
      </c>
      <c r="Y86" s="141">
        <v>320</v>
      </c>
      <c r="Z86" s="127" t="s">
        <v>118</v>
      </c>
      <c r="AA86" s="141"/>
      <c r="AB86" s="134" t="s">
        <v>119</v>
      </c>
      <c r="AC86" s="143" t="s">
        <v>120</v>
      </c>
      <c r="AD86" s="140"/>
      <c r="AE86" s="141"/>
      <c r="AF86" s="141"/>
      <c r="AG86" s="155">
        <f t="shared" si="1"/>
        <v>85.316666666666663</v>
      </c>
    </row>
    <row r="87" spans="1:33" ht="46.8" thickBot="1" x14ac:dyDescent="0.3">
      <c r="A87" s="149">
        <v>83</v>
      </c>
      <c r="B87" s="139" t="s">
        <v>107</v>
      </c>
      <c r="C87" s="140" t="s">
        <v>108</v>
      </c>
      <c r="D87" s="141" t="s">
        <v>108</v>
      </c>
      <c r="E87" s="141"/>
      <c r="F87" s="141" t="s">
        <v>216</v>
      </c>
      <c r="G87" s="141" t="s">
        <v>128</v>
      </c>
      <c r="H87" s="141" t="s">
        <v>217</v>
      </c>
      <c r="I87" s="141">
        <v>1999</v>
      </c>
      <c r="J87" s="141">
        <v>210</v>
      </c>
      <c r="K87" s="141" t="s">
        <v>131</v>
      </c>
      <c r="L87" s="141"/>
      <c r="M87" s="129" t="s">
        <v>114</v>
      </c>
      <c r="N87" s="141" t="s">
        <v>115</v>
      </c>
      <c r="O87" s="141">
        <v>1862</v>
      </c>
      <c r="P87" s="141">
        <v>13034</v>
      </c>
      <c r="Q87" s="142"/>
      <c r="R87" s="143"/>
      <c r="S87" s="140">
        <v>2018</v>
      </c>
      <c r="T87" s="142" t="s">
        <v>116</v>
      </c>
      <c r="U87" s="141" t="s">
        <v>24</v>
      </c>
      <c r="V87" s="141"/>
      <c r="W87" s="141" t="s">
        <v>117</v>
      </c>
      <c r="X87" s="141">
        <v>2019</v>
      </c>
      <c r="Y87" s="141">
        <v>320</v>
      </c>
      <c r="Z87" s="127" t="s">
        <v>118</v>
      </c>
      <c r="AA87" s="141"/>
      <c r="AB87" s="134" t="s">
        <v>119</v>
      </c>
      <c r="AC87" s="143" t="s">
        <v>120</v>
      </c>
      <c r="AD87" s="140"/>
      <c r="AE87" s="141"/>
      <c r="AF87" s="141"/>
      <c r="AG87" s="155">
        <f t="shared" si="1"/>
        <v>72.411111111111111</v>
      </c>
    </row>
    <row r="88" spans="1:33" ht="46.8" thickBot="1" x14ac:dyDescent="0.3">
      <c r="A88" s="149">
        <v>84</v>
      </c>
      <c r="B88" s="139" t="s">
        <v>107</v>
      </c>
      <c r="C88" s="140" t="s">
        <v>108</v>
      </c>
      <c r="D88" s="141" t="s">
        <v>108</v>
      </c>
      <c r="E88" s="141"/>
      <c r="F88" s="141" t="s">
        <v>216</v>
      </c>
      <c r="G88" s="141" t="s">
        <v>128</v>
      </c>
      <c r="H88" s="141" t="s">
        <v>218</v>
      </c>
      <c r="I88" s="141">
        <v>1999</v>
      </c>
      <c r="J88" s="141">
        <v>210</v>
      </c>
      <c r="K88" s="141" t="s">
        <v>131</v>
      </c>
      <c r="L88" s="141"/>
      <c r="M88" s="129" t="s">
        <v>114</v>
      </c>
      <c r="N88" s="141" t="s">
        <v>115</v>
      </c>
      <c r="O88" s="141">
        <v>1722</v>
      </c>
      <c r="P88" s="141">
        <v>12054</v>
      </c>
      <c r="Q88" s="142"/>
      <c r="R88" s="143"/>
      <c r="S88" s="140">
        <v>2018</v>
      </c>
      <c r="T88" s="142" t="s">
        <v>116</v>
      </c>
      <c r="U88" s="141" t="s">
        <v>24</v>
      </c>
      <c r="V88" s="141"/>
      <c r="W88" s="141" t="s">
        <v>117</v>
      </c>
      <c r="X88" s="141">
        <v>2019</v>
      </c>
      <c r="Y88" s="141">
        <v>320</v>
      </c>
      <c r="Z88" s="127" t="s">
        <v>118</v>
      </c>
      <c r="AA88" s="141"/>
      <c r="AB88" s="134" t="s">
        <v>119</v>
      </c>
      <c r="AC88" s="143" t="s">
        <v>120</v>
      </c>
      <c r="AD88" s="140"/>
      <c r="AE88" s="141"/>
      <c r="AF88" s="141"/>
      <c r="AG88" s="155">
        <f t="shared" si="1"/>
        <v>66.966666666666669</v>
      </c>
    </row>
    <row r="89" spans="1:33" ht="46.8" thickBot="1" x14ac:dyDescent="0.3">
      <c r="A89" s="151">
        <v>85</v>
      </c>
      <c r="B89" s="144" t="s">
        <v>107</v>
      </c>
      <c r="C89" s="145" t="s">
        <v>108</v>
      </c>
      <c r="D89" s="146" t="s">
        <v>108</v>
      </c>
      <c r="E89" s="146"/>
      <c r="F89" s="146" t="s">
        <v>110</v>
      </c>
      <c r="G89" s="146" t="s">
        <v>111</v>
      </c>
      <c r="H89" s="146" t="s">
        <v>219</v>
      </c>
      <c r="I89" s="146">
        <v>2003</v>
      </c>
      <c r="J89" s="146">
        <v>195</v>
      </c>
      <c r="K89" s="146" t="s">
        <v>113</v>
      </c>
      <c r="L89" s="146"/>
      <c r="M89" s="152" t="s">
        <v>114</v>
      </c>
      <c r="N89" s="146" t="s">
        <v>115</v>
      </c>
      <c r="O89" s="146">
        <v>1446</v>
      </c>
      <c r="P89" s="146">
        <v>12766</v>
      </c>
      <c r="Q89" s="147"/>
      <c r="R89" s="148"/>
      <c r="S89" s="145">
        <v>201</v>
      </c>
      <c r="T89" s="147" t="s">
        <v>116</v>
      </c>
      <c r="U89" s="146" t="s">
        <v>24</v>
      </c>
      <c r="V89" s="146"/>
      <c r="W89" s="146" t="s">
        <v>117</v>
      </c>
      <c r="X89" s="146">
        <v>2019</v>
      </c>
      <c r="Y89" s="146">
        <v>320</v>
      </c>
      <c r="Z89" s="152" t="s">
        <v>118</v>
      </c>
      <c r="AA89" s="146"/>
      <c r="AB89" s="153" t="s">
        <v>119</v>
      </c>
      <c r="AC89" s="148" t="s">
        <v>120</v>
      </c>
      <c r="AD89" s="145"/>
      <c r="AE89" s="146"/>
      <c r="AF89" s="146"/>
      <c r="AG89" s="155">
        <f t="shared" si="1"/>
        <v>70.922222222222217</v>
      </c>
    </row>
  </sheetData>
  <dataValidations count="7">
    <dataValidation type="list" allowBlank="1" showInputMessage="1" showErrorMessage="1" sqref="C5:C89" xr:uid="{00000000-0002-0000-0200-000000000000}">
      <formula1>Fleet</formula1>
    </dataValidation>
    <dataValidation type="list" allowBlank="1" showInputMessage="1" showErrorMessage="1" sqref="B5:B89" xr:uid="{00000000-0002-0000-0200-000001000000}">
      <formula1>vehicletype</formula1>
    </dataValidation>
    <dataValidation type="list" allowBlank="1" showInputMessage="1" showErrorMessage="1" sqref="D5:D89" xr:uid="{00000000-0002-0000-0200-000002000000}">
      <formula1>type</formula1>
    </dataValidation>
    <dataValidation type="list" allowBlank="1" showInputMessage="1" showErrorMessage="1" sqref="I5:I89" xr:uid="{00000000-0002-0000-0200-000003000000}">
      <formula1>modelyear</formula1>
    </dataValidation>
    <dataValidation type="list" allowBlank="1" showInputMessage="1" showErrorMessage="1" sqref="N5:N89 AC5:AC89" xr:uid="{00000000-0002-0000-0200-000004000000}">
      <formula1>Fuel</formula1>
    </dataValidation>
    <dataValidation type="list" allowBlank="1" showInputMessage="1" showErrorMessage="1" sqref="T5:T89" xr:uid="{00000000-0002-0000-0200-000005000000}">
      <formula1>Technology</formula1>
    </dataValidation>
    <dataValidation type="list" allowBlank="1" showInputMessage="1" showErrorMessage="1" sqref="AA5:AA89 L5:L89" xr:uid="{00000000-0002-0000-0200-000006000000}">
      <formula1>Tiers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NOx Credit for Buses</vt:lpstr>
      <vt:lpstr>NOx from EPA HDD Certifications</vt:lpstr>
      <vt:lpstr>Fulton-DERA Direct</vt:lpstr>
    </vt:vector>
  </TitlesOfParts>
  <Company>GA Dept.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allman</dc:creator>
  <cp:lastModifiedBy>Hamby, Terri</cp:lastModifiedBy>
  <cp:lastPrinted>2015-03-31T13:53:18Z</cp:lastPrinted>
  <dcterms:created xsi:type="dcterms:W3CDTF">2010-01-29T13:40:01Z</dcterms:created>
  <dcterms:modified xsi:type="dcterms:W3CDTF">2019-10-09T16:29:11Z</dcterms:modified>
</cp:coreProperties>
</file>