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ets-my.sharepoint.com/personal/gil_grodzinsky_dnr_ga_gov/Documents/Documents/IMRevision/"/>
    </mc:Choice>
  </mc:AlternateContent>
  <xr:revisionPtr revIDLastSave="25" documentId="8_{C6895AEA-A249-4415-9C22-068FA38F1A3E}" xr6:coauthVersionLast="47" xr6:coauthVersionMax="47" xr10:uidLastSave="{4078F315-4769-4E60-A10F-6BCE5ED4DD42}"/>
  <bookViews>
    <workbookView xWindow="-120" yWindow="-120" windowWidth="29040" windowHeight="15840" activeTab="1" xr2:uid="{01D01140-B821-4263-868B-CD7C4F7E4E78}"/>
  </bookViews>
  <sheets>
    <sheet name="Background" sheetId="2" r:id="rId1"/>
    <sheet name="InputData" sheetId="1" r:id="rId2"/>
    <sheet name="Sheet1" sheetId="6" r:id="rId3"/>
    <sheet name="Calculations" sheetId="3" r:id="rId4"/>
    <sheet name="ChartData" sheetId="5" r:id="rId5"/>
    <sheet name="Summary" sheetId="4" r:id="rId6"/>
  </sheets>
  <definedNames>
    <definedName name="_xlnm.Print_Area" localSheetId="5">Summary!$A$1:$K$49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2" i="4" l="1"/>
  <c r="E24" i="4"/>
  <c r="E23" i="4"/>
  <c r="E25" i="4"/>
  <c r="A6" i="5"/>
  <c r="A5" i="5"/>
  <c r="A4" i="5"/>
  <c r="E3" i="5"/>
  <c r="B3" i="5"/>
  <c r="B4" i="5"/>
  <c r="E4" i="5"/>
  <c r="E27" i="4"/>
  <c r="E26" i="4"/>
  <c r="T30" i="3"/>
  <c r="T29" i="3"/>
  <c r="O30" i="3"/>
  <c r="O29" i="3"/>
  <c r="J30" i="3"/>
  <c r="J29" i="3"/>
  <c r="E30" i="3"/>
  <c r="E29" i="3"/>
  <c r="Y14" i="3" l="1"/>
  <c r="Y23" i="3" s="1"/>
  <c r="Y15" i="3"/>
  <c r="Y16" i="3"/>
  <c r="Y17" i="3"/>
  <c r="Y13" i="3"/>
  <c r="Y26" i="3" s="1"/>
  <c r="Y7" i="3"/>
  <c r="Y8" i="3"/>
  <c r="Y9" i="3"/>
  <c r="Y10" i="3"/>
  <c r="Y6" i="3"/>
  <c r="Y25" i="3" s="1"/>
  <c r="W14" i="3"/>
  <c r="W15" i="3"/>
  <c r="W16" i="3"/>
  <c r="W17" i="3"/>
  <c r="W13" i="3"/>
  <c r="W26" i="3" s="1"/>
  <c r="W7" i="3"/>
  <c r="W8" i="3"/>
  <c r="W9" i="3"/>
  <c r="W10" i="3"/>
  <c r="W6" i="3"/>
  <c r="Y30" i="3"/>
  <c r="Y29" i="3"/>
  <c r="W23" i="3"/>
  <c r="W25" i="3"/>
  <c r="Y22" i="3" l="1"/>
  <c r="W22" i="3"/>
  <c r="Y20" i="3"/>
  <c r="W19" i="3"/>
  <c r="Y19" i="3"/>
  <c r="W20" i="3"/>
  <c r="B36" i="2"/>
  <c r="B37" i="2"/>
  <c r="B35" i="2"/>
  <c r="W30" i="3" l="1"/>
  <c r="X30" i="3" s="1"/>
  <c r="W29" i="3"/>
  <c r="X29" i="3" s="1"/>
  <c r="X31" i="3" s="1"/>
  <c r="A3" i="5"/>
  <c r="A2" i="5"/>
  <c r="C8" i="4" l="1"/>
  <c r="E6" i="5" l="1"/>
  <c r="E5" i="5"/>
  <c r="E2" i="5"/>
  <c r="B6" i="5"/>
  <c r="B5" i="5"/>
  <c r="B2" i="5"/>
  <c r="C13" i="4" l="1"/>
  <c r="C10" i="4"/>
  <c r="C9" i="4"/>
  <c r="C5" i="4"/>
  <c r="E31" i="4" l="1"/>
  <c r="E30" i="4"/>
  <c r="E29" i="4"/>
  <c r="E28" i="4"/>
  <c r="C6" i="3"/>
  <c r="C25" i="3" s="1"/>
  <c r="C8" i="3" l="1"/>
  <c r="C7" i="3"/>
  <c r="C9" i="3" l="1"/>
  <c r="C10" i="3" l="1"/>
  <c r="C22" i="3" s="1"/>
  <c r="E6" i="3" l="1"/>
  <c r="C19" i="3"/>
  <c r="E7" i="3" l="1"/>
  <c r="E25" i="3"/>
  <c r="E8" i="3" l="1"/>
  <c r="E9" i="3" l="1"/>
  <c r="E10" i="3" l="1"/>
  <c r="C13" i="3" l="1"/>
  <c r="E22" i="3"/>
  <c r="E19" i="3"/>
  <c r="C29" i="3" s="1"/>
  <c r="D29" i="3" s="1"/>
  <c r="D31" i="3" l="1"/>
  <c r="F22" i="4"/>
  <c r="C2" i="5"/>
  <c r="C14" i="3"/>
  <c r="C26" i="3"/>
  <c r="H22" i="4" l="1"/>
  <c r="C15" i="3"/>
  <c r="C16" i="3" l="1"/>
  <c r="C17" i="3" l="1"/>
  <c r="C20" i="3" l="1"/>
  <c r="C23" i="3"/>
  <c r="E13" i="3"/>
  <c r="E14" i="3" l="1"/>
  <c r="E26" i="3"/>
  <c r="E15" i="3" l="1"/>
  <c r="E16" i="3" l="1"/>
  <c r="E17" i="3" l="1"/>
  <c r="E20" i="3" s="1"/>
  <c r="C30" i="3" s="1"/>
  <c r="D30" i="3" s="1"/>
  <c r="F23" i="4" l="1"/>
  <c r="F2" i="5"/>
  <c r="H6" i="3"/>
  <c r="E23" i="3"/>
  <c r="H23" i="4" l="1"/>
  <c r="H25" i="3"/>
  <c r="H7" i="3"/>
  <c r="H8" i="3" l="1"/>
  <c r="H9" i="3" l="1"/>
  <c r="H10" i="3" l="1"/>
  <c r="H19" i="3" s="1"/>
  <c r="H22" i="3" l="1"/>
  <c r="J6" i="3"/>
  <c r="J25" i="3" s="1"/>
  <c r="J7" i="3" l="1"/>
  <c r="J8" i="3" l="1"/>
  <c r="J9" i="3" l="1"/>
  <c r="J10" i="3" l="1"/>
  <c r="J19" i="3" s="1"/>
  <c r="H29" i="3" s="1"/>
  <c r="I29" i="3" s="1"/>
  <c r="F24" i="4" l="1"/>
  <c r="I31" i="3"/>
  <c r="C3" i="5"/>
  <c r="H13" i="3"/>
  <c r="H26" i="3" s="1"/>
  <c r="J22" i="3"/>
  <c r="H24" i="4" l="1"/>
  <c r="H14" i="3"/>
  <c r="H15" i="3" l="1"/>
  <c r="H16" i="3" l="1"/>
  <c r="H17" i="3" l="1"/>
  <c r="H20" i="3" s="1"/>
  <c r="H23" i="3" l="1"/>
  <c r="J13" i="3"/>
  <c r="J14" i="3" l="1"/>
  <c r="J26" i="3"/>
  <c r="J15" i="3" l="1"/>
  <c r="J16" i="3" l="1"/>
  <c r="J17" i="3" l="1"/>
  <c r="J20" i="3" s="1"/>
  <c r="H30" i="3" s="1"/>
  <c r="I30" i="3" s="1"/>
  <c r="F25" i="4" l="1"/>
  <c r="F3" i="5"/>
  <c r="M6" i="3"/>
  <c r="M25" i="3" s="1"/>
  <c r="J23" i="3"/>
  <c r="H25" i="4" l="1"/>
  <c r="M7" i="3"/>
  <c r="M8" i="3" l="1"/>
  <c r="M9" i="3" l="1"/>
  <c r="M10" i="3" l="1"/>
  <c r="M19" i="3" s="1"/>
  <c r="O6" i="3" l="1"/>
  <c r="O25" i="3" s="1"/>
  <c r="M22" i="3"/>
  <c r="O7" i="3" l="1"/>
  <c r="O8" i="3" l="1"/>
  <c r="O9" i="3" l="1"/>
  <c r="O10" i="3" l="1"/>
  <c r="O19" i="3" s="1"/>
  <c r="M29" i="3" s="1"/>
  <c r="N29" i="3" s="1"/>
  <c r="N31" i="3" s="1"/>
  <c r="F28" i="4" l="1"/>
  <c r="F26" i="4" s="1"/>
  <c r="C5" i="5"/>
  <c r="C4" i="5" s="1"/>
  <c r="M13" i="3"/>
  <c r="O22" i="3"/>
  <c r="H26" i="4" l="1"/>
  <c r="H28" i="4"/>
  <c r="M14" i="3"/>
  <c r="M26" i="3"/>
  <c r="M15" i="3" l="1"/>
  <c r="M16" i="3" l="1"/>
  <c r="M17" i="3" l="1"/>
  <c r="M20" i="3" s="1"/>
  <c r="O13" i="3" l="1"/>
  <c r="M23" i="3"/>
  <c r="O14" i="3" l="1"/>
  <c r="O26" i="3"/>
  <c r="O15" i="3" l="1"/>
  <c r="O16" i="3" l="1"/>
  <c r="O17" i="3" l="1"/>
  <c r="O23" i="3" s="1"/>
  <c r="O20" i="3" l="1"/>
  <c r="M30" i="3" s="1"/>
  <c r="N30" i="3" s="1"/>
  <c r="R6" i="3"/>
  <c r="R25" i="3" s="1"/>
  <c r="F29" i="4" l="1"/>
  <c r="F27" i="4" s="1"/>
  <c r="F5" i="5"/>
  <c r="F4" i="5" s="1"/>
  <c r="R7" i="3"/>
  <c r="H27" i="4" l="1"/>
  <c r="H29" i="4"/>
  <c r="R8" i="3"/>
  <c r="R9" i="3" l="1"/>
  <c r="R10" i="3" l="1"/>
  <c r="R19" i="3" s="1"/>
  <c r="T6" i="3" l="1"/>
  <c r="T25" i="3" s="1"/>
  <c r="R22" i="3"/>
  <c r="T7" i="3" l="1"/>
  <c r="T8" i="3" l="1"/>
  <c r="T9" i="3" l="1"/>
  <c r="T10" i="3" l="1"/>
  <c r="T19" i="3" s="1"/>
  <c r="R29" i="3" s="1"/>
  <c r="S29" i="3" s="1"/>
  <c r="S31" i="3" s="1"/>
  <c r="F30" i="4" l="1"/>
  <c r="C6" i="5"/>
  <c r="R13" i="3"/>
  <c r="R26" i="3" s="1"/>
  <c r="T22" i="3"/>
  <c r="H30" i="4" l="1"/>
  <c r="R14" i="3"/>
  <c r="R15" i="3" l="1"/>
  <c r="R16" i="3" l="1"/>
  <c r="R17" i="3" l="1"/>
  <c r="R20" i="3" l="1"/>
  <c r="R23" i="3"/>
  <c r="T13" i="3"/>
  <c r="T14" i="3" l="1"/>
  <c r="T26" i="3"/>
  <c r="T15" i="3" l="1"/>
  <c r="T17" i="3" l="1"/>
  <c r="T16" i="3"/>
  <c r="T20" i="3" l="1"/>
  <c r="R30" i="3" s="1"/>
  <c r="S30" i="3" s="1"/>
  <c r="T23" i="3"/>
  <c r="F31" i="4" l="1"/>
  <c r="F6" i="5"/>
  <c r="H31" i="4" l="1"/>
</calcChain>
</file>

<file path=xl/sharedStrings.xml><?xml version="1.0" encoding="utf-8"?>
<sst xmlns="http://schemas.openxmlformats.org/spreadsheetml/2006/main" count="378" uniqueCount="70">
  <si>
    <t>RTP Plan Name:</t>
  </si>
  <si>
    <t>Horizon Years:</t>
  </si>
  <si>
    <t>NAAQS:</t>
  </si>
  <si>
    <t>RoadType</t>
  </si>
  <si>
    <t>Pollutant</t>
  </si>
  <si>
    <t>County</t>
  </si>
  <si>
    <t>Year</t>
  </si>
  <si>
    <t>NOX</t>
  </si>
  <si>
    <t>VOC</t>
  </si>
  <si>
    <t>g/day</t>
  </si>
  <si>
    <t>2020 Emissions Summary</t>
  </si>
  <si>
    <t>Total NOX</t>
  </si>
  <si>
    <t>Total VOC</t>
  </si>
  <si>
    <t>tons/day</t>
  </si>
  <si>
    <t>Last Run</t>
  </si>
  <si>
    <t>Total Emissions</t>
  </si>
  <si>
    <t>Running Emissions</t>
  </si>
  <si>
    <t>Nonrunning Emissions</t>
  </si>
  <si>
    <t>2-county O3</t>
  </si>
  <si>
    <t>13-county O3</t>
  </si>
  <si>
    <t>2030 Emissions Summary</t>
  </si>
  <si>
    <t>2040 Emissions Summary</t>
  </si>
  <si>
    <t>2050 Emissions Summary</t>
  </si>
  <si>
    <t>MVEB:</t>
  </si>
  <si>
    <t>NOX 2020</t>
  </si>
  <si>
    <t>VOC 2020</t>
  </si>
  <si>
    <t>VOC Budget</t>
  </si>
  <si>
    <t>Budget</t>
  </si>
  <si>
    <t>Result</t>
  </si>
  <si>
    <t>NOx Budget</t>
  </si>
  <si>
    <t>VOC Estimate</t>
  </si>
  <si>
    <t>NOx Estimate</t>
  </si>
  <si>
    <t>PLAN:</t>
  </si>
  <si>
    <t>GEOGRAPHY:</t>
  </si>
  <si>
    <t>MVEB SOURCE:</t>
  </si>
  <si>
    <t>Georgia's Maintenance Plan for the Atlanta Ozone Nonattainment Area for</t>
  </si>
  <si>
    <t>MOVES OUTPUTS:</t>
  </si>
  <si>
    <t>Last Run:</t>
  </si>
  <si>
    <t>NOx</t>
  </si>
  <si>
    <t>This Run</t>
  </si>
  <si>
    <t>1997 8-hr. Ozone (Partial Orphan Maintenance Area)</t>
  </si>
  <si>
    <t>2008 8-hr. Ozone (Maintenance Area)</t>
  </si>
  <si>
    <t>CONFORMITY ANALYSIS SUMMARY</t>
  </si>
  <si>
    <t>Work Required:</t>
  </si>
  <si>
    <t>No MOVES</t>
  </si>
  <si>
    <t>MOVES</t>
  </si>
  <si>
    <t>Modeling?</t>
  </si>
  <si>
    <t>Source</t>
  </si>
  <si>
    <t>South Coast II</t>
  </si>
  <si>
    <t>2016 Maintenance Plan</t>
  </si>
  <si>
    <t>MOVES Geography:</t>
  </si>
  <si>
    <t>change since last run</t>
  </si>
  <si>
    <t>2050NB</t>
  </si>
  <si>
    <t>TARP RTP (2020)</t>
  </si>
  <si>
    <t>%diff</t>
  </si>
  <si>
    <t>Amd 3</t>
  </si>
  <si>
    <t>Amd 6</t>
  </si>
  <si>
    <t>6 counties + 1 county (2015 Maintenance Area)</t>
  </si>
  <si>
    <t>NOX 2033+</t>
  </si>
  <si>
    <t>VOC 2033+</t>
  </si>
  <si>
    <t>-</t>
  </si>
  <si>
    <t>The Atlanta Region's Plan RTP (2020) - Amendment #6</t>
  </si>
  <si>
    <t>2015 8-hr. Ozone (Maintenance Area)</t>
  </si>
  <si>
    <t>2021 Maintenance Plan</t>
  </si>
  <si>
    <t>1-county O3</t>
  </si>
  <si>
    <t>6-county O3</t>
  </si>
  <si>
    <t>the 2015 8-hr. Ozone NAAQS (effective 11/16/22)</t>
  </si>
  <si>
    <t>n/a</t>
  </si>
  <si>
    <t>IM Revision</t>
  </si>
  <si>
    <t>Current 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</si>
</sst>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Neutraface 2 Text Book"/>
      <family val="2"/>
    </font>
    <font>
      <sz val="11"/>
      <color theme="1"/>
      <name val="DIN Pro Light"/>
      <family val="2"/>
    </font>
    <font>
      <sz val="11"/>
      <color theme="1"/>
      <name val="Neutraface 2 Display Bold"/>
      <family val="3"/>
    </font>
    <font>
      <sz val="8"/>
      <color theme="1"/>
      <name val="DIN Pro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theme="0" tint="-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2" fontId="0" fillId="0" borderId="0" xfId="0" applyNumberFormat="1"/>
    <xf numFmtId="0" fontId="0" fillId="0" borderId="5" xfId="0" applyBorder="1"/>
    <xf numFmtId="164" fontId="0" fillId="0" borderId="0" xfId="1" applyNumberFormat="1" applyFont="1" applyBorder="1"/>
    <xf numFmtId="164" fontId="0" fillId="0" borderId="1" xfId="1" applyNumberFormat="1" applyFont="1" applyBorder="1"/>
    <xf numFmtId="164" fontId="0" fillId="0" borderId="0" xfId="0" applyNumberFormat="1"/>
    <xf numFmtId="164" fontId="0" fillId="0" borderId="1" xfId="0" applyNumberFormat="1" applyBorder="1"/>
    <xf numFmtId="0" fontId="0" fillId="0" borderId="6" xfId="0" applyBorder="1"/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7" xfId="0" applyNumberFormat="1" applyBorder="1"/>
    <xf numFmtId="0" fontId="2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164" fontId="0" fillId="0" borderId="8" xfId="0" applyNumberFormat="1" applyBorder="1"/>
    <xf numFmtId="0" fontId="4" fillId="0" borderId="0" xfId="0" applyFont="1"/>
    <xf numFmtId="0" fontId="3" fillId="0" borderId="0" xfId="0" applyFont="1" applyAlignment="1">
      <alignment horizontal="center"/>
    </xf>
    <xf numFmtId="0" fontId="4" fillId="0" borderId="12" xfId="0" applyFont="1" applyBorder="1"/>
    <xf numFmtId="0" fontId="4" fillId="0" borderId="13" xfId="0" applyFont="1" applyBorder="1"/>
    <xf numFmtId="43" fontId="4" fillId="0" borderId="13" xfId="0" applyNumberFormat="1" applyFont="1" applyBorder="1" applyAlignment="1">
      <alignment horizontal="center"/>
    </xf>
    <xf numFmtId="0" fontId="5" fillId="0" borderId="0" xfId="0" applyFont="1"/>
    <xf numFmtId="43" fontId="0" fillId="0" borderId="0" xfId="0" applyNumberFormat="1"/>
    <xf numFmtId="0" fontId="0" fillId="0" borderId="1" xfId="0" applyBorder="1"/>
    <xf numFmtId="43" fontId="0" fillId="0" borderId="7" xfId="0" applyNumberFormat="1" applyBorder="1"/>
    <xf numFmtId="0" fontId="0" fillId="0" borderId="8" xfId="0" applyBorder="1"/>
    <xf numFmtId="43" fontId="4" fillId="0" borderId="12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2" borderId="0" xfId="0" applyFill="1"/>
    <xf numFmtId="0" fontId="0" fillId="0" borderId="0" xfId="0" applyAlignment="1">
      <alignment horizontal="left"/>
    </xf>
    <xf numFmtId="0" fontId="0" fillId="0" borderId="12" xfId="0" applyBorder="1"/>
    <xf numFmtId="0" fontId="0" fillId="0" borderId="0" xfId="0" applyAlignment="1">
      <alignment horizontal="right"/>
    </xf>
    <xf numFmtId="0" fontId="0" fillId="0" borderId="11" xfId="0" applyBorder="1"/>
    <xf numFmtId="0" fontId="0" fillId="0" borderId="11" xfId="0" applyBorder="1" applyAlignment="1">
      <alignment horizontal="right"/>
    </xf>
    <xf numFmtId="2" fontId="0" fillId="0" borderId="1" xfId="0" applyNumberFormat="1" applyBorder="1"/>
    <xf numFmtId="2" fontId="0" fillId="0" borderId="8" xfId="0" applyNumberFormat="1" applyBorder="1"/>
    <xf numFmtId="10" fontId="0" fillId="0" borderId="0" xfId="2" applyNumberFormat="1" applyFont="1"/>
    <xf numFmtId="2" fontId="0" fillId="2" borderId="0" xfId="0" applyNumberFormat="1" applyFill="1" applyAlignment="1">
      <alignment horizontal="center"/>
    </xf>
    <xf numFmtId="2" fontId="4" fillId="0" borderId="13" xfId="0" applyNumberFormat="1" applyFont="1" applyBorder="1" applyAlignment="1">
      <alignment horizontal="center"/>
    </xf>
    <xf numFmtId="2" fontId="4" fillId="0" borderId="12" xfId="0" applyNumberFormat="1" applyFont="1" applyBorder="1" applyAlignment="1">
      <alignment horizontal="center"/>
    </xf>
    <xf numFmtId="0" fontId="0" fillId="2" borderId="0" xfId="0" applyFill="1" applyAlignment="1">
      <alignment horizontal="left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12" xfId="0" applyFont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2">
    <dxf>
      <font>
        <color theme="0"/>
      </font>
      <fill>
        <patternFill>
          <bgColor rgb="FF489773"/>
        </patternFill>
      </fill>
    </dxf>
    <dxf>
      <font>
        <color theme="0"/>
      </font>
      <fill>
        <patternFill>
          <bgColor rgb="FFA53E4C"/>
        </patternFill>
      </fill>
    </dxf>
  </dxfs>
  <tableStyles count="0" defaultTableStyle="TableStyleMedium2" defaultPivotStyle="PivotStyleLight16"/>
  <colors>
    <mruColors>
      <color rgb="FF386D82"/>
      <color rgb="FFA53E4C"/>
      <color rgb="FF489773"/>
      <color rgb="FF8BC7AC"/>
      <color rgb="FF15567E"/>
      <color rgb="FFE8A50F"/>
      <color rgb="FF20AEA6"/>
      <color rgb="FF835F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DIN Pro Light" panose="020B0504020201010104" pitchFamily="34" charset="0"/>
                <a:ea typeface="+mn-ea"/>
                <a:cs typeface="+mn-cs"/>
              </a:defRPr>
            </a:pPr>
            <a:r>
              <a:rPr lang="en-US">
                <a:latin typeface="DIN Pro Light" panose="020B0504020201010104" pitchFamily="34" charset="0"/>
              </a:rPr>
              <a:t>NOx by Horizon Year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DIN Pro Light" panose="020B05040202010101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ChartData!$C$1</c:f>
              <c:strCache>
                <c:ptCount val="1"/>
                <c:pt idx="0">
                  <c:v>NOx Estimate</c:v>
                </c:pt>
              </c:strCache>
            </c:strRef>
          </c:tx>
          <c:spPr>
            <a:solidFill>
              <a:srgbClr val="386D82"/>
            </a:solidFill>
            <a:ln w="38100">
              <a:solidFill>
                <a:srgbClr val="386D82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DIN Pro Light" panose="020B05040202010101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ChartData!$A$2:$A$6</c:f>
              <c:numCache>
                <c:formatCode>General</c:formatCode>
                <c:ptCount val="5"/>
                <c:pt idx="0">
                  <c:v>2020</c:v>
                </c:pt>
                <c:pt idx="1">
                  <c:v>2030</c:v>
                </c:pt>
                <c:pt idx="2">
                  <c:v>2033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ChartData!$C$2:$C$6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49-4449-8A44-EB7CEAD025D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63"/>
        <c:axId val="575999135"/>
        <c:axId val="570154959"/>
      </c:barChart>
      <c:lineChart>
        <c:grouping val="standard"/>
        <c:varyColors val="0"/>
        <c:ser>
          <c:idx val="0"/>
          <c:order val="0"/>
          <c:tx>
            <c:strRef>
              <c:f>ChartData!$B$1</c:f>
              <c:strCache>
                <c:ptCount val="1"/>
                <c:pt idx="0">
                  <c:v>NOx Budget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30"/>
            <c:spPr>
              <a:solidFill>
                <a:srgbClr val="E8A50F"/>
              </a:solidFill>
              <a:ln w="25400">
                <a:solidFill>
                  <a:srgbClr val="E8A50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DIN Pro Light" panose="020B05040202010101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ChartData!$A$2:$A$6</c:f>
              <c:numCache>
                <c:formatCode>General</c:formatCode>
                <c:ptCount val="5"/>
                <c:pt idx="0">
                  <c:v>2020</c:v>
                </c:pt>
                <c:pt idx="1">
                  <c:v>2030</c:v>
                </c:pt>
                <c:pt idx="2">
                  <c:v>2033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ChartData!$B$2:$B$6</c:f>
              <c:numCache>
                <c:formatCode>General</c:formatCode>
                <c:ptCount val="5"/>
                <c:pt idx="0">
                  <c:v>99.99</c:v>
                </c:pt>
                <c:pt idx="1">
                  <c:v>99.99</c:v>
                </c:pt>
                <c:pt idx="2">
                  <c:v>54</c:v>
                </c:pt>
                <c:pt idx="3">
                  <c:v>54</c:v>
                </c:pt>
                <c:pt idx="4">
                  <c:v>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49-4449-8A44-EB7CEAD025D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5999135"/>
        <c:axId val="570154959"/>
      </c:lineChart>
      <c:catAx>
        <c:axId val="5759991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DIN Pro Light" panose="020B0504020201010104" pitchFamily="34" charset="0"/>
                <a:ea typeface="+mn-ea"/>
                <a:cs typeface="+mn-cs"/>
              </a:defRPr>
            </a:pPr>
            <a:endParaRPr lang="en-US"/>
          </a:p>
        </c:txPr>
        <c:crossAx val="570154959"/>
        <c:crosses val="autoZero"/>
        <c:auto val="1"/>
        <c:lblAlgn val="ctr"/>
        <c:lblOffset val="100"/>
        <c:noMultiLvlLbl val="0"/>
      </c:catAx>
      <c:valAx>
        <c:axId val="5701549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DIN Pro Light" panose="020B0504020201010104" pitchFamily="34" charset="0"/>
                    <a:ea typeface="+mn-ea"/>
                    <a:cs typeface="+mn-cs"/>
                  </a:defRPr>
                </a:pPr>
                <a:r>
                  <a:rPr lang="en-US">
                    <a:latin typeface="DIN Pro Light" panose="020B0504020201010104" pitchFamily="34" charset="0"/>
                  </a:rPr>
                  <a:t>Tons/day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DIN Pro Light" panose="020B05040202010101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DIN Pro Light" panose="020B0504020201010104" pitchFamily="34" charset="0"/>
                <a:ea typeface="+mn-ea"/>
                <a:cs typeface="+mn-cs"/>
              </a:defRPr>
            </a:pPr>
            <a:endParaRPr lang="en-US"/>
          </a:p>
        </c:txPr>
        <c:crossAx val="5759991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DIN Pro Light" panose="020B05040202010101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DIN Pro Light" panose="020B0504020201010104" pitchFamily="34" charset="0"/>
                <a:ea typeface="+mn-ea"/>
                <a:cs typeface="+mn-cs"/>
              </a:defRPr>
            </a:pPr>
            <a:r>
              <a:rPr lang="en-US">
                <a:latin typeface="DIN Pro Light" panose="020B0504020201010104" pitchFamily="34" charset="0"/>
              </a:rPr>
              <a:t>VOC by Horizon Year</a:t>
            </a:r>
          </a:p>
        </c:rich>
      </c:tx>
      <c:layout>
        <c:manualLayout>
          <c:xMode val="edge"/>
          <c:yMode val="edge"/>
          <c:x val="0.19693255734337559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DIN Pro Light" panose="020B05040202010101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ChartData!$F$1</c:f>
              <c:strCache>
                <c:ptCount val="1"/>
                <c:pt idx="0">
                  <c:v>VOC Estimate</c:v>
                </c:pt>
              </c:strCache>
            </c:strRef>
          </c:tx>
          <c:spPr>
            <a:solidFill>
              <a:srgbClr val="386D82"/>
            </a:solidFill>
            <a:ln w="38100">
              <a:solidFill>
                <a:srgbClr val="386D82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DIN Pro Light" panose="020B05040202010101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ChartData!$D$2:$D$6</c:f>
              <c:numCache>
                <c:formatCode>General</c:formatCode>
                <c:ptCount val="5"/>
                <c:pt idx="0">
                  <c:v>2020</c:v>
                </c:pt>
                <c:pt idx="1">
                  <c:v>2030</c:v>
                </c:pt>
                <c:pt idx="2">
                  <c:v>2033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ChartData!$F$2:$F$6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0A-4A92-BBD7-ADF92C51F8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3"/>
        <c:axId val="438470671"/>
        <c:axId val="570170767"/>
      </c:barChart>
      <c:lineChart>
        <c:grouping val="standard"/>
        <c:varyColors val="0"/>
        <c:ser>
          <c:idx val="0"/>
          <c:order val="0"/>
          <c:tx>
            <c:strRef>
              <c:f>ChartData!$E$1</c:f>
              <c:strCache>
                <c:ptCount val="1"/>
                <c:pt idx="0">
                  <c:v>VOC Budget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30"/>
            <c:spPr>
              <a:solidFill>
                <a:srgbClr val="E8A50F"/>
              </a:solidFill>
              <a:ln w="25400">
                <a:solidFill>
                  <a:srgbClr val="E8A50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DIN Pro Light" panose="020B05040202010101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ChartData!$D$2:$D$6</c:f>
              <c:numCache>
                <c:formatCode>General</c:formatCode>
                <c:ptCount val="5"/>
                <c:pt idx="0">
                  <c:v>2020</c:v>
                </c:pt>
                <c:pt idx="1">
                  <c:v>2030</c:v>
                </c:pt>
                <c:pt idx="2">
                  <c:v>2033</c:v>
                </c:pt>
                <c:pt idx="3">
                  <c:v>2040</c:v>
                </c:pt>
                <c:pt idx="4">
                  <c:v>2050</c:v>
                </c:pt>
              </c:numCache>
            </c:numRef>
          </c:cat>
          <c:val>
            <c:numRef>
              <c:f>ChartData!$E$2:$E$6</c:f>
              <c:numCache>
                <c:formatCode>General</c:formatCode>
                <c:ptCount val="5"/>
                <c:pt idx="0">
                  <c:v>54</c:v>
                </c:pt>
                <c:pt idx="1">
                  <c:v>54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F0A-4A92-BBD7-ADF92C51F8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470671"/>
        <c:axId val="570170767"/>
      </c:lineChart>
      <c:catAx>
        <c:axId val="4384706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DIN Pro Light" panose="020B0504020201010104" pitchFamily="34" charset="0"/>
                <a:ea typeface="+mn-ea"/>
                <a:cs typeface="+mn-cs"/>
              </a:defRPr>
            </a:pPr>
            <a:endParaRPr lang="en-US"/>
          </a:p>
        </c:txPr>
        <c:crossAx val="570170767"/>
        <c:crosses val="autoZero"/>
        <c:auto val="1"/>
        <c:lblAlgn val="ctr"/>
        <c:lblOffset val="100"/>
        <c:noMultiLvlLbl val="0"/>
      </c:catAx>
      <c:valAx>
        <c:axId val="570170767"/>
        <c:scaling>
          <c:orientation val="minMax"/>
          <c:max val="18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crossAx val="4384706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DIN Pro Light" panose="020B05040202010101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247015</xdr:colOff>
      <xdr:row>32</xdr:row>
      <xdr:rowOff>125730</xdr:rowOff>
    </xdr:from>
    <xdr:to>
      <xdr:col>10</xdr:col>
      <xdr:colOff>464501</xdr:colOff>
      <xdr:row>47</xdr:row>
      <xdr:rowOff>18415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7AEE3317-F643-4657-B4CB-CBC4FE293E32}"/>
            </a:ext>
          </a:extLst>
        </xdr:cNvPr>
        <xdr:cNvGrpSpPr/>
      </xdr:nvGrpSpPr>
      <xdr:grpSpPr>
        <a:xfrm>
          <a:off x="247015" y="6412230"/>
          <a:ext cx="6704011" cy="2750185"/>
          <a:chOff x="358140" y="5547415"/>
          <a:chExt cx="5929311" cy="2747171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5D689547-9594-448E-9680-1A1F275901CD}"/>
              </a:ext>
            </a:extLst>
          </xdr:cNvPr>
          <xdr:cNvGraphicFramePr>
            <a:graphicFrameLocks/>
          </xdr:cNvGraphicFramePr>
        </xdr:nvGraphicFramePr>
        <xdr:xfrm>
          <a:off x="358140" y="5551386"/>
          <a:ext cx="3260407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940A8B93-C547-493A-ADCB-E3E635BB8CF3}"/>
              </a:ext>
            </a:extLst>
          </xdr:cNvPr>
          <xdr:cNvGraphicFramePr>
            <a:graphicFrameLocks/>
          </xdr:cNvGraphicFramePr>
        </xdr:nvGraphicFramePr>
        <xdr:xfrm>
          <a:off x="3660456" y="5547415"/>
          <a:ext cx="2626995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9</xdr:col>
      <xdr:colOff>519111</xdr:colOff>
      <xdr:row>0</xdr:row>
      <xdr:rowOff>9525</xdr:rowOff>
    </xdr:from>
    <xdr:to>
      <xdr:col>10</xdr:col>
      <xdr:colOff>658684</xdr:colOff>
      <xdr:row>0</xdr:row>
      <xdr:rowOff>379517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2794F65F-A8AA-4C16-A26D-A1C412BBD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76961" y="9525"/>
          <a:ext cx="808228" cy="3738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75E11-7F0B-477A-A4DA-A8BF618F0A4C}">
  <dimension ref="A1:K37"/>
  <sheetViews>
    <sheetView workbookViewId="0">
      <selection activeCell="B22" sqref="B22"/>
    </sheetView>
  </sheetViews>
  <sheetFormatPr defaultRowHeight="15"/>
  <cols>
    <col min="1" max="1" width="18.28515625" bestFit="1" customWidth="1"/>
    <col min="2" max="2" width="11" customWidth="1"/>
    <col min="7" max="7" width="10.42578125" bestFit="1" customWidth="1"/>
  </cols>
  <sheetData>
    <row r="1" spans="1:7">
      <c r="A1" s="1"/>
    </row>
    <row r="3" spans="1:7">
      <c r="A3" t="s">
        <v>0</v>
      </c>
      <c r="B3" s="41" t="s">
        <v>61</v>
      </c>
      <c r="C3" s="41"/>
      <c r="D3" s="41"/>
      <c r="E3" s="41"/>
      <c r="F3" s="41"/>
      <c r="G3" s="41"/>
    </row>
    <row r="5" spans="1:7">
      <c r="A5" t="s">
        <v>1</v>
      </c>
      <c r="B5" s="29">
        <v>2020</v>
      </c>
    </row>
    <row r="6" spans="1:7">
      <c r="B6" s="29">
        <v>2030</v>
      </c>
    </row>
    <row r="7" spans="1:7">
      <c r="B7" s="29">
        <v>2033</v>
      </c>
    </row>
    <row r="8" spans="1:7">
      <c r="B8" s="29">
        <v>2040</v>
      </c>
    </row>
    <row r="9" spans="1:7">
      <c r="B9" s="29">
        <v>2050</v>
      </c>
    </row>
    <row r="11" spans="1:7">
      <c r="A11" t="s">
        <v>2</v>
      </c>
      <c r="B11" s="41" t="s">
        <v>40</v>
      </c>
      <c r="C11" s="41"/>
      <c r="D11" s="41"/>
      <c r="E11" s="41"/>
      <c r="F11" s="41"/>
    </row>
    <row r="12" spans="1:7">
      <c r="B12" s="41" t="s">
        <v>41</v>
      </c>
      <c r="C12" s="41"/>
      <c r="D12" s="41"/>
      <c r="E12" s="41"/>
      <c r="F12" s="41"/>
    </row>
    <row r="13" spans="1:7">
      <c r="B13" s="41" t="s">
        <v>62</v>
      </c>
      <c r="C13" s="41"/>
      <c r="D13" s="41"/>
      <c r="E13" s="41"/>
      <c r="F13" s="41"/>
    </row>
    <row r="14" spans="1:7">
      <c r="B14" s="30"/>
      <c r="C14" s="30"/>
      <c r="D14" s="30"/>
      <c r="E14" s="30"/>
      <c r="F14" s="30"/>
    </row>
    <row r="15" spans="1:7">
      <c r="A15" t="s">
        <v>50</v>
      </c>
      <c r="B15" s="41" t="s">
        <v>57</v>
      </c>
      <c r="C15" s="41"/>
      <c r="D15" s="41"/>
      <c r="E15" s="41"/>
      <c r="F15" s="41"/>
    </row>
    <row r="17" spans="1:4">
      <c r="A17" t="s">
        <v>23</v>
      </c>
    </row>
    <row r="18" spans="1:4">
      <c r="B18" t="s">
        <v>24</v>
      </c>
      <c r="C18" s="29">
        <v>99.99</v>
      </c>
    </row>
    <row r="19" spans="1:4">
      <c r="B19" t="s">
        <v>25</v>
      </c>
      <c r="C19" s="29">
        <v>54</v>
      </c>
    </row>
    <row r="20" spans="1:4">
      <c r="B20" t="s">
        <v>58</v>
      </c>
      <c r="C20" s="29">
        <v>54</v>
      </c>
    </row>
    <row r="21" spans="1:4">
      <c r="B21" t="s">
        <v>59</v>
      </c>
      <c r="C21" s="29">
        <v>35</v>
      </c>
    </row>
    <row r="23" spans="1:4">
      <c r="A23" t="s">
        <v>37</v>
      </c>
      <c r="B23" t="s">
        <v>53</v>
      </c>
    </row>
    <row r="24" spans="1:4">
      <c r="B24">
        <v>2020</v>
      </c>
      <c r="C24" t="s">
        <v>38</v>
      </c>
      <c r="D24" s="38" t="s">
        <v>60</v>
      </c>
    </row>
    <row r="25" spans="1:4">
      <c r="B25">
        <v>2020</v>
      </c>
      <c r="C25" t="s">
        <v>8</v>
      </c>
      <c r="D25" s="38" t="s">
        <v>60</v>
      </c>
    </row>
    <row r="26" spans="1:4">
      <c r="B26">
        <v>2030</v>
      </c>
      <c r="C26" t="s">
        <v>38</v>
      </c>
      <c r="D26" s="38" t="s">
        <v>60</v>
      </c>
    </row>
    <row r="27" spans="1:4">
      <c r="B27">
        <v>2030</v>
      </c>
      <c r="C27" t="s">
        <v>8</v>
      </c>
      <c r="D27" s="38" t="s">
        <v>60</v>
      </c>
    </row>
    <row r="28" spans="1:4">
      <c r="B28">
        <v>2033</v>
      </c>
      <c r="C28" t="s">
        <v>38</v>
      </c>
      <c r="D28" s="38" t="s">
        <v>60</v>
      </c>
    </row>
    <row r="29" spans="1:4">
      <c r="B29">
        <v>2033</v>
      </c>
      <c r="C29" t="s">
        <v>8</v>
      </c>
      <c r="D29" s="38" t="s">
        <v>60</v>
      </c>
    </row>
    <row r="30" spans="1:4">
      <c r="B30">
        <v>2040</v>
      </c>
      <c r="C30" t="s">
        <v>38</v>
      </c>
      <c r="D30" s="38" t="s">
        <v>60</v>
      </c>
    </row>
    <row r="31" spans="1:4">
      <c r="B31">
        <v>2040</v>
      </c>
      <c r="C31" t="s">
        <v>8</v>
      </c>
      <c r="D31" s="38" t="s">
        <v>60</v>
      </c>
    </row>
    <row r="32" spans="1:4">
      <c r="B32">
        <v>2040</v>
      </c>
      <c r="C32" t="s">
        <v>38</v>
      </c>
      <c r="D32" s="38" t="s">
        <v>60</v>
      </c>
    </row>
    <row r="33" spans="1:11">
      <c r="B33">
        <v>2040</v>
      </c>
      <c r="C33" t="s">
        <v>8</v>
      </c>
      <c r="D33" s="38" t="s">
        <v>60</v>
      </c>
    </row>
    <row r="34" spans="1:11">
      <c r="G34" t="s">
        <v>46</v>
      </c>
      <c r="H34" t="s">
        <v>47</v>
      </c>
    </row>
    <row r="35" spans="1:11">
      <c r="A35" t="s">
        <v>43</v>
      </c>
      <c r="B35" t="str">
        <f>B11</f>
        <v>1997 8-hr. Ozone (Partial Orphan Maintenance Area)</v>
      </c>
      <c r="G35" s="29" t="s">
        <v>44</v>
      </c>
      <c r="H35" s="29" t="s">
        <v>48</v>
      </c>
      <c r="I35" s="29"/>
      <c r="J35" s="29"/>
      <c r="K35" s="29"/>
    </row>
    <row r="36" spans="1:11">
      <c r="B36" t="str">
        <f>B12</f>
        <v>2008 8-hr. Ozone (Maintenance Area)</v>
      </c>
      <c r="G36" s="29" t="s">
        <v>45</v>
      </c>
      <c r="H36" s="29" t="s">
        <v>49</v>
      </c>
      <c r="I36" s="29"/>
      <c r="J36" s="29"/>
      <c r="K36" s="29"/>
    </row>
    <row r="37" spans="1:11">
      <c r="B37" t="str">
        <f>B13</f>
        <v>2015 8-hr. Ozone (Maintenance Area)</v>
      </c>
      <c r="G37" s="29" t="s">
        <v>45</v>
      </c>
      <c r="H37" s="29" t="s">
        <v>63</v>
      </c>
      <c r="I37" s="29"/>
      <c r="J37" s="29"/>
      <c r="K37" s="29"/>
    </row>
  </sheetData>
  <mergeCells count="5">
    <mergeCell ref="B11:F11"/>
    <mergeCell ref="B12:F12"/>
    <mergeCell ref="B13:F13"/>
    <mergeCell ref="B15:F15"/>
    <mergeCell ref="B3:G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D5266-79DC-4FB5-A188-8A4DBF3C8426}">
  <dimension ref="A1:F101"/>
  <sheetViews>
    <sheetView tabSelected="1" workbookViewId="0">
      <selection activeCell="F81" sqref="F81"/>
    </sheetView>
  </sheetViews>
  <sheetFormatPr defaultRowHeight="15"/>
  <cols>
    <col min="5" max="6" width="12.7109375" bestFit="1" customWidth="1"/>
  </cols>
  <sheetData>
    <row r="1" spans="1:6">
      <c r="A1" s="1" t="s">
        <v>5</v>
      </c>
      <c r="B1" s="1" t="s">
        <v>6</v>
      </c>
      <c r="C1" s="1" t="s">
        <v>4</v>
      </c>
      <c r="D1" s="1" t="s">
        <v>3</v>
      </c>
      <c r="E1" s="1" t="s">
        <v>69</v>
      </c>
      <c r="F1" s="1" t="s">
        <v>68</v>
      </c>
    </row>
    <row r="2" spans="1:6">
      <c r="A2">
        <v>2</v>
      </c>
      <c r="B2">
        <v>2020</v>
      </c>
      <c r="C2" t="s">
        <v>7</v>
      </c>
      <c r="D2">
        <v>1</v>
      </c>
      <c r="E2">
        <v>491762.81135806697</v>
      </c>
      <c r="F2">
        <v>491762.81135806697</v>
      </c>
    </row>
    <row r="3" spans="1:6">
      <c r="A3">
        <v>2</v>
      </c>
      <c r="B3">
        <v>2020</v>
      </c>
      <c r="C3" t="s">
        <v>7</v>
      </c>
      <c r="D3">
        <v>2</v>
      </c>
      <c r="E3">
        <v>946013.85957856802</v>
      </c>
      <c r="F3">
        <v>946013.85957856802</v>
      </c>
    </row>
    <row r="4" spans="1:6">
      <c r="A4">
        <v>2</v>
      </c>
      <c r="B4">
        <v>2020</v>
      </c>
      <c r="C4" t="s">
        <v>7</v>
      </c>
      <c r="D4">
        <v>3</v>
      </c>
      <c r="E4">
        <v>965095.38193228701</v>
      </c>
      <c r="F4">
        <v>965095.38193228701</v>
      </c>
    </row>
    <row r="5" spans="1:6">
      <c r="A5">
        <v>2</v>
      </c>
      <c r="B5">
        <v>2020</v>
      </c>
      <c r="C5" t="s">
        <v>7</v>
      </c>
      <c r="D5">
        <v>4</v>
      </c>
      <c r="E5">
        <v>1168067.7129502399</v>
      </c>
      <c r="F5">
        <v>1168067.7129502399</v>
      </c>
    </row>
    <row r="6" spans="1:6">
      <c r="A6">
        <v>2</v>
      </c>
      <c r="B6">
        <v>2020</v>
      </c>
      <c r="C6" t="s">
        <v>7</v>
      </c>
      <c r="D6">
        <v>5</v>
      </c>
      <c r="E6">
        <v>1908166.9868900001</v>
      </c>
      <c r="F6">
        <v>1908166.9868900001</v>
      </c>
    </row>
    <row r="7" spans="1:6">
      <c r="A7">
        <v>2</v>
      </c>
      <c r="B7">
        <v>2020</v>
      </c>
      <c r="C7" t="s">
        <v>8</v>
      </c>
      <c r="D7">
        <v>1</v>
      </c>
      <c r="E7">
        <v>1001189.74136048</v>
      </c>
      <c r="F7">
        <v>1001189.74136048</v>
      </c>
    </row>
    <row r="8" spans="1:6">
      <c r="A8">
        <v>2</v>
      </c>
      <c r="B8">
        <v>2020</v>
      </c>
      <c r="C8" t="s">
        <v>8</v>
      </c>
      <c r="D8">
        <v>2</v>
      </c>
      <c r="E8">
        <v>188847.92253417699</v>
      </c>
      <c r="F8">
        <v>188847.92253417699</v>
      </c>
    </row>
    <row r="9" spans="1:6">
      <c r="A9">
        <v>2</v>
      </c>
      <c r="B9">
        <v>2020</v>
      </c>
      <c r="C9" t="s">
        <v>8</v>
      </c>
      <c r="D9">
        <v>3</v>
      </c>
      <c r="E9">
        <v>228719.82944468799</v>
      </c>
      <c r="F9">
        <v>228719.82944468799</v>
      </c>
    </row>
    <row r="10" spans="1:6">
      <c r="A10">
        <v>2</v>
      </c>
      <c r="B10">
        <v>2020</v>
      </c>
      <c r="C10" t="s">
        <v>8</v>
      </c>
      <c r="D10">
        <v>4</v>
      </c>
      <c r="E10">
        <v>236181.93401298299</v>
      </c>
      <c r="F10">
        <v>236181.93401298299</v>
      </c>
    </row>
    <row r="11" spans="1:6">
      <c r="A11">
        <v>2</v>
      </c>
      <c r="B11">
        <v>2020</v>
      </c>
      <c r="C11" t="s">
        <v>8</v>
      </c>
      <c r="D11">
        <v>5</v>
      </c>
      <c r="E11">
        <v>485933.44326587499</v>
      </c>
      <c r="F11">
        <v>485933.44326587499</v>
      </c>
    </row>
    <row r="12" spans="1:6">
      <c r="A12">
        <v>13</v>
      </c>
      <c r="B12">
        <v>2020</v>
      </c>
      <c r="C12" t="s">
        <v>7</v>
      </c>
      <c r="D12">
        <v>1</v>
      </c>
      <c r="E12">
        <v>8857112.7497203201</v>
      </c>
      <c r="F12">
        <v>8857112.7497203201</v>
      </c>
    </row>
    <row r="13" spans="1:6">
      <c r="A13">
        <v>13</v>
      </c>
      <c r="B13">
        <v>2020</v>
      </c>
      <c r="C13" t="s">
        <v>7</v>
      </c>
      <c r="D13">
        <v>2</v>
      </c>
      <c r="E13">
        <v>153472.544258618</v>
      </c>
      <c r="F13">
        <v>153472.544258618</v>
      </c>
    </row>
    <row r="14" spans="1:6">
      <c r="A14">
        <v>13</v>
      </c>
      <c r="B14">
        <v>2020</v>
      </c>
      <c r="C14" t="s">
        <v>7</v>
      </c>
      <c r="D14">
        <v>3</v>
      </c>
      <c r="E14">
        <v>521113.40075884701</v>
      </c>
      <c r="F14">
        <v>521113.40075884701</v>
      </c>
    </row>
    <row r="15" spans="1:6">
      <c r="A15">
        <v>13</v>
      </c>
      <c r="B15">
        <v>2020</v>
      </c>
      <c r="C15" t="s">
        <v>7</v>
      </c>
      <c r="D15">
        <v>4</v>
      </c>
      <c r="E15">
        <v>18039952.4268746</v>
      </c>
      <c r="F15">
        <v>18039952.4268746</v>
      </c>
    </row>
    <row r="16" spans="1:6">
      <c r="A16">
        <v>13</v>
      </c>
      <c r="B16">
        <v>2020</v>
      </c>
      <c r="C16" t="s">
        <v>7</v>
      </c>
      <c r="D16">
        <v>5</v>
      </c>
      <c r="E16">
        <v>38254199.322097503</v>
      </c>
      <c r="F16">
        <v>38254199.322097503</v>
      </c>
    </row>
    <row r="17" spans="1:6">
      <c r="A17">
        <v>13</v>
      </c>
      <c r="B17">
        <v>2020</v>
      </c>
      <c r="C17" t="s">
        <v>8</v>
      </c>
      <c r="D17">
        <v>1</v>
      </c>
      <c r="E17">
        <v>19097550.721779201</v>
      </c>
      <c r="F17">
        <v>19758273.889232699</v>
      </c>
    </row>
    <row r="18" spans="1:6">
      <c r="A18">
        <v>13</v>
      </c>
      <c r="B18">
        <v>2020</v>
      </c>
      <c r="C18" t="s">
        <v>8</v>
      </c>
      <c r="D18">
        <v>2</v>
      </c>
      <c r="E18">
        <v>41095.870155602701</v>
      </c>
      <c r="F18">
        <v>41210.620883809199</v>
      </c>
    </row>
    <row r="19" spans="1:6">
      <c r="A19">
        <v>13</v>
      </c>
      <c r="B19">
        <v>2020</v>
      </c>
      <c r="C19" t="s">
        <v>8</v>
      </c>
      <c r="D19">
        <v>3</v>
      </c>
      <c r="E19">
        <v>161368.16067741599</v>
      </c>
      <c r="F19">
        <v>161909.26640791999</v>
      </c>
    </row>
    <row r="20" spans="1:6">
      <c r="A20">
        <v>13</v>
      </c>
      <c r="B20">
        <v>2020</v>
      </c>
      <c r="C20" t="s">
        <v>8</v>
      </c>
      <c r="D20">
        <v>4</v>
      </c>
      <c r="E20">
        <v>5397701.7114729201</v>
      </c>
      <c r="F20">
        <v>5415379.51404808</v>
      </c>
    </row>
    <row r="21" spans="1:6">
      <c r="A21" s="31">
        <v>13</v>
      </c>
      <c r="B21" s="31">
        <v>2020</v>
      </c>
      <c r="C21" s="31" t="s">
        <v>8</v>
      </c>
      <c r="D21" s="31">
        <v>5</v>
      </c>
      <c r="E21">
        <v>13278016.44991</v>
      </c>
      <c r="F21">
        <v>13332115.149992101</v>
      </c>
    </row>
    <row r="22" spans="1:6">
      <c r="A22">
        <v>2</v>
      </c>
      <c r="B22">
        <v>2030</v>
      </c>
      <c r="C22" t="s">
        <v>7</v>
      </c>
      <c r="D22">
        <v>1</v>
      </c>
      <c r="E22">
        <v>319328.74276493501</v>
      </c>
      <c r="F22">
        <v>319328.74276493501</v>
      </c>
    </row>
    <row r="23" spans="1:6">
      <c r="A23">
        <v>2</v>
      </c>
      <c r="B23">
        <v>2030</v>
      </c>
      <c r="C23" t="s">
        <v>7</v>
      </c>
      <c r="D23">
        <v>2</v>
      </c>
      <c r="E23">
        <v>139926.80782113801</v>
      </c>
      <c r="F23">
        <v>139926.80782113801</v>
      </c>
    </row>
    <row r="24" spans="1:6">
      <c r="A24">
        <v>2</v>
      </c>
      <c r="B24">
        <v>2030</v>
      </c>
      <c r="C24" t="s">
        <v>7</v>
      </c>
      <c r="D24">
        <v>3</v>
      </c>
      <c r="E24">
        <v>392738.08538570302</v>
      </c>
      <c r="F24">
        <v>392738.08538570302</v>
      </c>
    </row>
    <row r="25" spans="1:6">
      <c r="A25">
        <v>2</v>
      </c>
      <c r="B25">
        <v>2030</v>
      </c>
      <c r="C25" t="s">
        <v>7</v>
      </c>
      <c r="D25">
        <v>4</v>
      </c>
      <c r="E25">
        <v>626801.47170534404</v>
      </c>
      <c r="F25">
        <v>626801.47170534404</v>
      </c>
    </row>
    <row r="26" spans="1:6">
      <c r="A26">
        <v>2</v>
      </c>
      <c r="B26">
        <v>2030</v>
      </c>
      <c r="C26" t="s">
        <v>7</v>
      </c>
      <c r="D26">
        <v>5</v>
      </c>
      <c r="E26">
        <v>1101743.1458634301</v>
      </c>
      <c r="F26">
        <v>1101743.1458634301</v>
      </c>
    </row>
    <row r="27" spans="1:6">
      <c r="A27">
        <v>2</v>
      </c>
      <c r="B27">
        <v>2030</v>
      </c>
      <c r="C27" t="s">
        <v>8</v>
      </c>
      <c r="D27">
        <v>1</v>
      </c>
      <c r="E27">
        <v>675031.80169843999</v>
      </c>
      <c r="F27">
        <v>675031.80169843999</v>
      </c>
    </row>
    <row r="28" spans="1:6">
      <c r="A28">
        <v>2</v>
      </c>
      <c r="B28">
        <v>2030</v>
      </c>
      <c r="C28" t="s">
        <v>8</v>
      </c>
      <c r="D28">
        <v>2</v>
      </c>
      <c r="E28">
        <v>31702.345594381</v>
      </c>
      <c r="F28">
        <v>31702.345594381</v>
      </c>
    </row>
    <row r="29" spans="1:6">
      <c r="A29">
        <v>2</v>
      </c>
      <c r="B29">
        <v>2030</v>
      </c>
      <c r="C29" t="s">
        <v>8</v>
      </c>
      <c r="D29">
        <v>3</v>
      </c>
      <c r="E29">
        <v>85297.956215254599</v>
      </c>
      <c r="F29">
        <v>85297.956215254599</v>
      </c>
    </row>
    <row r="30" spans="1:6">
      <c r="A30">
        <v>2</v>
      </c>
      <c r="B30">
        <v>2030</v>
      </c>
      <c r="C30" t="s">
        <v>8</v>
      </c>
      <c r="D30">
        <v>4</v>
      </c>
      <c r="E30">
        <v>141670.398415648</v>
      </c>
      <c r="F30">
        <v>141670.398415648</v>
      </c>
    </row>
    <row r="31" spans="1:6">
      <c r="A31">
        <v>2</v>
      </c>
      <c r="B31">
        <v>2030</v>
      </c>
      <c r="C31" t="s">
        <v>8</v>
      </c>
      <c r="D31">
        <v>5</v>
      </c>
      <c r="E31">
        <v>216814.70781380101</v>
      </c>
      <c r="F31">
        <v>216814.70781380101</v>
      </c>
    </row>
    <row r="32" spans="1:6">
      <c r="A32">
        <v>13</v>
      </c>
      <c r="B32">
        <v>2030</v>
      </c>
      <c r="C32" t="s">
        <v>7</v>
      </c>
      <c r="D32">
        <v>1</v>
      </c>
      <c r="E32">
        <v>5716229.9317217302</v>
      </c>
      <c r="F32">
        <v>5716229.9317217302</v>
      </c>
    </row>
    <row r="33" spans="1:6">
      <c r="A33">
        <v>13</v>
      </c>
      <c r="B33">
        <v>2030</v>
      </c>
      <c r="C33" t="s">
        <v>7</v>
      </c>
      <c r="D33">
        <v>2</v>
      </c>
      <c r="E33">
        <v>41179.990206809402</v>
      </c>
      <c r="F33">
        <v>41179.990206809402</v>
      </c>
    </row>
    <row r="34" spans="1:6">
      <c r="A34">
        <v>13</v>
      </c>
      <c r="B34">
        <v>2030</v>
      </c>
      <c r="C34" t="s">
        <v>7</v>
      </c>
      <c r="D34">
        <v>3</v>
      </c>
      <c r="E34">
        <v>151292.189259309</v>
      </c>
      <c r="F34">
        <v>151292.189259309</v>
      </c>
    </row>
    <row r="35" spans="1:6">
      <c r="A35">
        <v>13</v>
      </c>
      <c r="B35">
        <v>2030</v>
      </c>
      <c r="C35" t="s">
        <v>7</v>
      </c>
      <c r="D35">
        <v>4</v>
      </c>
      <c r="E35">
        <v>7198304.1715671299</v>
      </c>
      <c r="F35">
        <v>7198304.1715671299</v>
      </c>
    </row>
    <row r="36" spans="1:6">
      <c r="A36">
        <v>13</v>
      </c>
      <c r="B36">
        <v>2030</v>
      </c>
      <c r="C36" t="s">
        <v>7</v>
      </c>
      <c r="D36">
        <v>5</v>
      </c>
      <c r="E36">
        <v>20787595.249207798</v>
      </c>
      <c r="F36">
        <v>20787595.249207798</v>
      </c>
    </row>
    <row r="37" spans="1:6">
      <c r="A37">
        <v>13</v>
      </c>
      <c r="B37">
        <v>2030</v>
      </c>
      <c r="C37" t="s">
        <v>8</v>
      </c>
      <c r="D37">
        <v>1</v>
      </c>
      <c r="E37">
        <v>11599567.7681376</v>
      </c>
      <c r="F37">
        <v>12298481.278735399</v>
      </c>
    </row>
    <row r="38" spans="1:6">
      <c r="A38">
        <v>13</v>
      </c>
      <c r="B38">
        <v>2030</v>
      </c>
      <c r="C38" t="s">
        <v>8</v>
      </c>
      <c r="D38">
        <v>2</v>
      </c>
      <c r="E38">
        <v>14673.789534336</v>
      </c>
      <c r="F38">
        <v>14826.468693274501</v>
      </c>
    </row>
    <row r="39" spans="1:6">
      <c r="A39">
        <v>13</v>
      </c>
      <c r="B39">
        <v>2030</v>
      </c>
      <c r="C39" t="s">
        <v>8</v>
      </c>
      <c r="D39">
        <v>3</v>
      </c>
      <c r="E39">
        <v>50700.957015156797</v>
      </c>
      <c r="F39">
        <v>51334.171035008199</v>
      </c>
    </row>
    <row r="40" spans="1:6">
      <c r="A40">
        <v>13</v>
      </c>
      <c r="B40">
        <v>2030</v>
      </c>
      <c r="C40" t="s">
        <v>8</v>
      </c>
      <c r="D40">
        <v>4</v>
      </c>
      <c r="E40">
        <v>2532269.2708338602</v>
      </c>
      <c r="F40">
        <v>2562505.8270705999</v>
      </c>
    </row>
    <row r="41" spans="1:6">
      <c r="A41" s="31">
        <v>13</v>
      </c>
      <c r="B41" s="31">
        <v>2030</v>
      </c>
      <c r="C41" s="31" t="s">
        <v>8</v>
      </c>
      <c r="D41" s="31">
        <v>5</v>
      </c>
      <c r="E41">
        <v>6212437.5864999201</v>
      </c>
      <c r="F41">
        <v>6305359.3748639999</v>
      </c>
    </row>
    <row r="42" spans="1:6">
      <c r="A42">
        <v>2</v>
      </c>
      <c r="B42">
        <v>2040</v>
      </c>
      <c r="C42" t="s">
        <v>7</v>
      </c>
      <c r="D42">
        <v>1</v>
      </c>
      <c r="E42">
        <v>274643.17744271999</v>
      </c>
      <c r="F42">
        <v>274643.17744271999</v>
      </c>
    </row>
    <row r="43" spans="1:6">
      <c r="A43">
        <v>2</v>
      </c>
      <c r="B43">
        <v>2040</v>
      </c>
      <c r="C43" t="s">
        <v>7</v>
      </c>
      <c r="D43">
        <v>2</v>
      </c>
      <c r="E43">
        <v>69948.618389461801</v>
      </c>
      <c r="F43">
        <v>69948.618389461801</v>
      </c>
    </row>
    <row r="44" spans="1:6">
      <c r="A44">
        <v>2</v>
      </c>
      <c r="B44">
        <v>2040</v>
      </c>
      <c r="C44" t="s">
        <v>7</v>
      </c>
      <c r="D44">
        <v>3</v>
      </c>
      <c r="E44">
        <v>277057.89239939197</v>
      </c>
      <c r="F44">
        <v>277057.89239939197</v>
      </c>
    </row>
    <row r="45" spans="1:6">
      <c r="A45">
        <v>2</v>
      </c>
      <c r="B45">
        <v>2040</v>
      </c>
      <c r="C45" t="s">
        <v>7</v>
      </c>
      <c r="D45">
        <v>4</v>
      </c>
      <c r="E45">
        <v>461304.85338938102</v>
      </c>
      <c r="F45">
        <v>461304.85338938102</v>
      </c>
    </row>
    <row r="46" spans="1:6">
      <c r="A46">
        <v>2</v>
      </c>
      <c r="B46">
        <v>2040</v>
      </c>
      <c r="C46" t="s">
        <v>7</v>
      </c>
      <c r="D46">
        <v>5</v>
      </c>
      <c r="E46">
        <v>1022586.26976226</v>
      </c>
      <c r="F46">
        <v>1022586.26976226</v>
      </c>
    </row>
    <row r="47" spans="1:6">
      <c r="A47">
        <v>2</v>
      </c>
      <c r="B47">
        <v>2040</v>
      </c>
      <c r="C47" t="s">
        <v>8</v>
      </c>
      <c r="D47">
        <v>1</v>
      </c>
      <c r="E47">
        <v>563159.11971698701</v>
      </c>
      <c r="F47">
        <v>563159.11971698701</v>
      </c>
    </row>
    <row r="48" spans="1:6">
      <c r="A48">
        <v>2</v>
      </c>
      <c r="B48">
        <v>2040</v>
      </c>
      <c r="C48" t="s">
        <v>8</v>
      </c>
      <c r="D48">
        <v>2</v>
      </c>
      <c r="E48">
        <v>17226.3939410395</v>
      </c>
      <c r="F48">
        <v>17226.3939410395</v>
      </c>
    </row>
    <row r="49" spans="1:6">
      <c r="A49">
        <v>2</v>
      </c>
      <c r="B49">
        <v>2040</v>
      </c>
      <c r="C49" t="s">
        <v>8</v>
      </c>
      <c r="D49">
        <v>3</v>
      </c>
      <c r="E49">
        <v>58109.270359607697</v>
      </c>
      <c r="F49">
        <v>58109.270359607697</v>
      </c>
    </row>
    <row r="50" spans="1:6">
      <c r="A50">
        <v>2</v>
      </c>
      <c r="B50">
        <v>2040</v>
      </c>
      <c r="C50" t="s">
        <v>8</v>
      </c>
      <c r="D50">
        <v>4</v>
      </c>
      <c r="E50">
        <v>113189.44362472001</v>
      </c>
      <c r="F50">
        <v>113189.44362472001</v>
      </c>
    </row>
    <row r="51" spans="1:6">
      <c r="A51">
        <v>2</v>
      </c>
      <c r="B51">
        <v>2040</v>
      </c>
      <c r="C51" t="s">
        <v>8</v>
      </c>
      <c r="D51">
        <v>5</v>
      </c>
      <c r="E51">
        <v>176829.95070434001</v>
      </c>
      <c r="F51">
        <v>176829.95070434001</v>
      </c>
    </row>
    <row r="52" spans="1:6">
      <c r="A52">
        <v>13</v>
      </c>
      <c r="B52">
        <v>2040</v>
      </c>
      <c r="C52" t="s">
        <v>7</v>
      </c>
      <c r="D52">
        <v>1</v>
      </c>
      <c r="E52">
        <v>5065922.7959597297</v>
      </c>
      <c r="F52">
        <v>5065922.7959597297</v>
      </c>
    </row>
    <row r="53" spans="1:6">
      <c r="A53">
        <v>13</v>
      </c>
      <c r="B53">
        <v>2040</v>
      </c>
      <c r="C53" t="s">
        <v>7</v>
      </c>
      <c r="D53">
        <v>2</v>
      </c>
      <c r="E53">
        <v>23790.0924235739</v>
      </c>
      <c r="F53">
        <v>23790.0924235739</v>
      </c>
    </row>
    <row r="54" spans="1:6">
      <c r="A54">
        <v>13</v>
      </c>
      <c r="B54">
        <v>2040</v>
      </c>
      <c r="C54" t="s">
        <v>7</v>
      </c>
      <c r="D54">
        <v>3</v>
      </c>
      <c r="E54">
        <v>114174.968400185</v>
      </c>
      <c r="F54">
        <v>114174.968400185</v>
      </c>
    </row>
    <row r="55" spans="1:6">
      <c r="A55">
        <v>13</v>
      </c>
      <c r="B55">
        <v>2040</v>
      </c>
      <c r="C55" t="s">
        <v>7</v>
      </c>
      <c r="D55">
        <v>4</v>
      </c>
      <c r="E55">
        <v>5480994.5442741998</v>
      </c>
      <c r="F55">
        <v>5480994.5442741998</v>
      </c>
    </row>
    <row r="56" spans="1:6">
      <c r="A56">
        <v>13</v>
      </c>
      <c r="B56">
        <v>2040</v>
      </c>
      <c r="C56" t="s">
        <v>7</v>
      </c>
      <c r="D56">
        <v>5</v>
      </c>
      <c r="E56">
        <v>19102942.875029799</v>
      </c>
      <c r="F56">
        <v>19102942.875029799</v>
      </c>
    </row>
    <row r="57" spans="1:6">
      <c r="A57">
        <v>13</v>
      </c>
      <c r="B57">
        <v>2040</v>
      </c>
      <c r="C57" t="s">
        <v>8</v>
      </c>
      <c r="D57">
        <v>1</v>
      </c>
      <c r="E57">
        <v>8979156.7877258398</v>
      </c>
      <c r="F57">
        <v>9841364.7983240895</v>
      </c>
    </row>
    <row r="58" spans="1:6">
      <c r="A58">
        <v>13</v>
      </c>
      <c r="B58">
        <v>2040</v>
      </c>
      <c r="C58" t="s">
        <v>8</v>
      </c>
      <c r="D58">
        <v>2</v>
      </c>
      <c r="E58">
        <v>10099.735916109001</v>
      </c>
      <c r="F58">
        <v>10253.0900743395</v>
      </c>
    </row>
    <row r="59" spans="1:6">
      <c r="A59">
        <v>13</v>
      </c>
      <c r="B59">
        <v>2040</v>
      </c>
      <c r="C59" t="s">
        <v>8</v>
      </c>
      <c r="D59">
        <v>3</v>
      </c>
      <c r="E59">
        <v>39826.191623800798</v>
      </c>
      <c r="F59">
        <v>40553.067240664597</v>
      </c>
    </row>
    <row r="60" spans="1:6">
      <c r="A60">
        <v>13</v>
      </c>
      <c r="B60">
        <v>2040</v>
      </c>
      <c r="C60" t="s">
        <v>8</v>
      </c>
      <c r="D60">
        <v>4</v>
      </c>
      <c r="E60">
        <v>2115791.8821597099</v>
      </c>
      <c r="F60">
        <v>2152602.1215620702</v>
      </c>
    </row>
    <row r="61" spans="1:6">
      <c r="A61" s="31">
        <v>13</v>
      </c>
      <c r="B61" s="31">
        <v>2040</v>
      </c>
      <c r="C61" s="31" t="s">
        <v>8</v>
      </c>
      <c r="D61" s="31">
        <v>5</v>
      </c>
      <c r="E61">
        <v>5314698.9369746102</v>
      </c>
      <c r="F61">
        <v>5430605.63478762</v>
      </c>
    </row>
    <row r="62" spans="1:6">
      <c r="A62">
        <v>2</v>
      </c>
      <c r="B62">
        <v>2050</v>
      </c>
      <c r="C62" t="s">
        <v>7</v>
      </c>
      <c r="D62">
        <v>1</v>
      </c>
      <c r="E62">
        <v>283363.89668081101</v>
      </c>
      <c r="F62">
        <v>283363.89668081101</v>
      </c>
    </row>
    <row r="63" spans="1:6">
      <c r="A63">
        <v>2</v>
      </c>
      <c r="B63">
        <v>2050</v>
      </c>
      <c r="C63" t="s">
        <v>7</v>
      </c>
      <c r="D63">
        <v>2</v>
      </c>
      <c r="E63">
        <v>97678.764759774494</v>
      </c>
      <c r="F63">
        <v>97678.764759774494</v>
      </c>
    </row>
    <row r="64" spans="1:6">
      <c r="A64">
        <v>2</v>
      </c>
      <c r="B64">
        <v>2050</v>
      </c>
      <c r="C64" t="s">
        <v>7</v>
      </c>
      <c r="D64">
        <v>3</v>
      </c>
      <c r="E64">
        <v>264826.80002491898</v>
      </c>
      <c r="F64">
        <v>264826.80002491898</v>
      </c>
    </row>
    <row r="65" spans="1:6">
      <c r="A65">
        <v>2</v>
      </c>
      <c r="B65">
        <v>2050</v>
      </c>
      <c r="C65" t="s">
        <v>7</v>
      </c>
      <c r="D65">
        <v>4</v>
      </c>
      <c r="E65">
        <v>413920.80498553597</v>
      </c>
      <c r="F65">
        <v>413920.80498553597</v>
      </c>
    </row>
    <row r="66" spans="1:6">
      <c r="A66">
        <v>2</v>
      </c>
      <c r="B66">
        <v>2050</v>
      </c>
      <c r="C66" t="s">
        <v>7</v>
      </c>
      <c r="D66">
        <v>5</v>
      </c>
      <c r="E66">
        <v>1089558.8941176301</v>
      </c>
      <c r="F66">
        <v>1089558.8941176301</v>
      </c>
    </row>
    <row r="67" spans="1:6">
      <c r="A67">
        <v>2</v>
      </c>
      <c r="B67">
        <v>2050</v>
      </c>
      <c r="C67" t="s">
        <v>8</v>
      </c>
      <c r="D67">
        <v>1</v>
      </c>
      <c r="E67">
        <v>515660.16109467403</v>
      </c>
      <c r="F67">
        <v>515660.16109467403</v>
      </c>
    </row>
    <row r="68" spans="1:6">
      <c r="A68">
        <v>2</v>
      </c>
      <c r="B68">
        <v>2050</v>
      </c>
      <c r="C68" t="s">
        <v>8</v>
      </c>
      <c r="D68">
        <v>2</v>
      </c>
      <c r="E68">
        <v>24301.779883849402</v>
      </c>
      <c r="F68">
        <v>24301.779883849402</v>
      </c>
    </row>
    <row r="69" spans="1:6">
      <c r="A69">
        <v>2</v>
      </c>
      <c r="B69">
        <v>2050</v>
      </c>
      <c r="C69" t="s">
        <v>8</v>
      </c>
      <c r="D69">
        <v>3</v>
      </c>
      <c r="E69">
        <v>53052.8714059267</v>
      </c>
      <c r="F69">
        <v>53052.8714059267</v>
      </c>
    </row>
    <row r="70" spans="1:6">
      <c r="A70">
        <v>2</v>
      </c>
      <c r="B70">
        <v>2050</v>
      </c>
      <c r="C70" t="s">
        <v>8</v>
      </c>
      <c r="D70">
        <v>4</v>
      </c>
      <c r="E70">
        <v>101895.700240969</v>
      </c>
      <c r="F70">
        <v>101895.700240969</v>
      </c>
    </row>
    <row r="71" spans="1:6">
      <c r="A71">
        <v>2</v>
      </c>
      <c r="B71">
        <v>2050</v>
      </c>
      <c r="C71" t="s">
        <v>8</v>
      </c>
      <c r="D71">
        <v>5</v>
      </c>
      <c r="E71">
        <v>181012.895930317</v>
      </c>
      <c r="F71">
        <v>181012.895930317</v>
      </c>
    </row>
    <row r="72" spans="1:6">
      <c r="A72">
        <v>13</v>
      </c>
      <c r="B72">
        <v>2050</v>
      </c>
      <c r="C72" t="s">
        <v>7</v>
      </c>
      <c r="D72">
        <v>1</v>
      </c>
      <c r="E72">
        <v>5261916.2508923598</v>
      </c>
      <c r="F72">
        <v>5261916.2508923598</v>
      </c>
    </row>
    <row r="73" spans="1:6">
      <c r="A73">
        <v>13</v>
      </c>
      <c r="B73">
        <v>2050</v>
      </c>
      <c r="C73" t="s">
        <v>7</v>
      </c>
      <c r="D73">
        <v>2</v>
      </c>
      <c r="E73">
        <v>24160.698314941001</v>
      </c>
      <c r="F73">
        <v>24160.698314941001</v>
      </c>
    </row>
    <row r="74" spans="1:6">
      <c r="A74">
        <v>13</v>
      </c>
      <c r="B74">
        <v>2050</v>
      </c>
      <c r="C74" t="s">
        <v>7</v>
      </c>
      <c r="D74">
        <v>3</v>
      </c>
      <c r="E74">
        <v>107325.653609598</v>
      </c>
      <c r="F74">
        <v>107325.653609598</v>
      </c>
    </row>
    <row r="75" spans="1:6">
      <c r="A75">
        <v>13</v>
      </c>
      <c r="B75">
        <v>2050</v>
      </c>
      <c r="C75" t="s">
        <v>7</v>
      </c>
      <c r="D75">
        <v>4</v>
      </c>
      <c r="E75">
        <v>5735411.0763065601</v>
      </c>
      <c r="F75">
        <v>5735411.0763065601</v>
      </c>
    </row>
    <row r="76" spans="1:6">
      <c r="A76">
        <v>13</v>
      </c>
      <c r="B76">
        <v>2050</v>
      </c>
      <c r="C76" t="s">
        <v>7</v>
      </c>
      <c r="D76">
        <v>5</v>
      </c>
      <c r="E76">
        <v>20647657.4165617</v>
      </c>
      <c r="F76">
        <v>20647657.4165617</v>
      </c>
    </row>
    <row r="77" spans="1:6">
      <c r="A77">
        <v>13</v>
      </c>
      <c r="B77">
        <v>2050</v>
      </c>
      <c r="C77" t="s">
        <v>8</v>
      </c>
      <c r="D77">
        <v>1</v>
      </c>
      <c r="E77">
        <v>8433714.7811687794</v>
      </c>
      <c r="F77">
        <v>9373485.4529769309</v>
      </c>
    </row>
    <row r="78" spans="1:6">
      <c r="A78">
        <v>13</v>
      </c>
      <c r="B78">
        <v>2050</v>
      </c>
      <c r="C78" t="s">
        <v>8</v>
      </c>
      <c r="D78">
        <v>2</v>
      </c>
      <c r="E78">
        <v>9858.8359437144009</v>
      </c>
      <c r="F78">
        <v>10026.7275156383</v>
      </c>
    </row>
    <row r="79" spans="1:6">
      <c r="A79">
        <v>13</v>
      </c>
      <c r="B79">
        <v>2050</v>
      </c>
      <c r="C79" t="s">
        <v>8</v>
      </c>
      <c r="D79">
        <v>3</v>
      </c>
      <c r="E79">
        <v>36898.003962775998</v>
      </c>
      <c r="F79">
        <v>37622.255024551603</v>
      </c>
    </row>
    <row r="80" spans="1:6">
      <c r="A80">
        <v>13</v>
      </c>
      <c r="B80">
        <v>2050</v>
      </c>
      <c r="C80" t="s">
        <v>8</v>
      </c>
      <c r="D80">
        <v>4</v>
      </c>
      <c r="E80">
        <v>2174696.8044296401</v>
      </c>
      <c r="F80">
        <v>2215363.2516521099</v>
      </c>
    </row>
    <row r="81" spans="1:6">
      <c r="A81">
        <v>13</v>
      </c>
      <c r="B81">
        <v>2050</v>
      </c>
      <c r="C81" t="s">
        <v>8</v>
      </c>
      <c r="D81">
        <v>5</v>
      </c>
      <c r="E81">
        <v>5538774.7954274798</v>
      </c>
      <c r="F81">
        <v>5669625.2538387002</v>
      </c>
    </row>
    <row r="82" spans="1:6">
      <c r="A82" s="33"/>
      <c r="B82" s="34"/>
      <c r="C82" s="33"/>
      <c r="D82" s="33"/>
    </row>
    <row r="83" spans="1:6">
      <c r="B83" s="32"/>
    </row>
    <row r="84" spans="1:6">
      <c r="B84" s="32"/>
    </row>
    <row r="85" spans="1:6">
      <c r="B85" s="32"/>
    </row>
    <row r="86" spans="1:6">
      <c r="B86" s="32"/>
    </row>
    <row r="87" spans="1:6">
      <c r="B87" s="32"/>
    </row>
    <row r="88" spans="1:6">
      <c r="B88" s="32"/>
    </row>
    <row r="89" spans="1:6">
      <c r="B89" s="32"/>
    </row>
    <row r="90" spans="1:6">
      <c r="B90" s="32"/>
    </row>
    <row r="91" spans="1:6">
      <c r="B91" s="32"/>
    </row>
    <row r="92" spans="1:6">
      <c r="B92" s="32"/>
    </row>
    <row r="93" spans="1:6">
      <c r="B93" s="32"/>
    </row>
    <row r="94" spans="1:6">
      <c r="B94" s="32"/>
    </row>
    <row r="95" spans="1:6">
      <c r="B95" s="32"/>
    </row>
    <row r="96" spans="1:6">
      <c r="B96" s="32"/>
    </row>
    <row r="97" spans="2:2">
      <c r="B97" s="32"/>
    </row>
    <row r="98" spans="2:2">
      <c r="B98" s="32"/>
    </row>
    <row r="99" spans="2:2">
      <c r="B99" s="32"/>
    </row>
    <row r="100" spans="2:2">
      <c r="B100" s="32"/>
    </row>
    <row r="101" spans="2:2">
      <c r="B101" s="3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11728-0F34-4E8E-856F-746467CEF5A4}">
  <dimension ref="A1:E20"/>
  <sheetViews>
    <sheetView workbookViewId="0">
      <selection activeCell="E1" sqref="E1:E20"/>
    </sheetView>
  </sheetViews>
  <sheetFormatPr defaultRowHeight="15"/>
  <sheetData>
    <row r="1" spans="1:5">
      <c r="A1">
        <v>2040</v>
      </c>
      <c r="B1">
        <v>13015</v>
      </c>
      <c r="C1">
        <v>3</v>
      </c>
      <c r="D1">
        <v>1</v>
      </c>
      <c r="E1">
        <v>567081.74691343203</v>
      </c>
    </row>
    <row r="2" spans="1:5">
      <c r="A2">
        <v>2040</v>
      </c>
      <c r="B2">
        <v>13015</v>
      </c>
      <c r="C2">
        <v>3</v>
      </c>
      <c r="D2">
        <v>2</v>
      </c>
      <c r="E2">
        <v>92573.508756361101</v>
      </c>
    </row>
    <row r="3" spans="1:5">
      <c r="A3">
        <v>2040</v>
      </c>
      <c r="B3">
        <v>13015</v>
      </c>
      <c r="C3">
        <v>3</v>
      </c>
      <c r="D3">
        <v>3</v>
      </c>
      <c r="E3">
        <v>397484.042481279</v>
      </c>
    </row>
    <row r="4" spans="1:5">
      <c r="A4">
        <v>2040</v>
      </c>
      <c r="B4">
        <v>13015</v>
      </c>
      <c r="C4">
        <v>3</v>
      </c>
      <c r="D4">
        <v>4</v>
      </c>
      <c r="E4">
        <v>542023.48887124402</v>
      </c>
    </row>
    <row r="5" spans="1:5">
      <c r="A5">
        <v>2040</v>
      </c>
      <c r="B5">
        <v>13015</v>
      </c>
      <c r="C5">
        <v>3</v>
      </c>
      <c r="D5">
        <v>5</v>
      </c>
      <c r="E5">
        <v>1920317.4047590999</v>
      </c>
    </row>
    <row r="6" spans="1:5">
      <c r="A6">
        <v>2040</v>
      </c>
      <c r="B6">
        <v>13015</v>
      </c>
      <c r="C6">
        <v>87</v>
      </c>
      <c r="D6">
        <v>1</v>
      </c>
      <c r="E6">
        <v>1119402.51072541</v>
      </c>
    </row>
    <row r="7" spans="1:5">
      <c r="A7">
        <v>2040</v>
      </c>
      <c r="B7">
        <v>13015</v>
      </c>
      <c r="C7">
        <v>87</v>
      </c>
      <c r="D7">
        <v>2</v>
      </c>
      <c r="E7">
        <v>22881.0266536499</v>
      </c>
    </row>
    <row r="8" spans="1:5">
      <c r="A8">
        <v>2040</v>
      </c>
      <c r="B8">
        <v>13015</v>
      </c>
      <c r="C8">
        <v>87</v>
      </c>
      <c r="D8">
        <v>3</v>
      </c>
      <c r="E8">
        <v>84086.701508703904</v>
      </c>
    </row>
    <row r="9" spans="1:5">
      <c r="A9">
        <v>2040</v>
      </c>
      <c r="B9">
        <v>13015</v>
      </c>
      <c r="C9">
        <v>87</v>
      </c>
      <c r="D9">
        <v>4</v>
      </c>
      <c r="E9">
        <v>135687.169668613</v>
      </c>
    </row>
    <row r="10" spans="1:5">
      <c r="A10">
        <v>2040</v>
      </c>
      <c r="B10">
        <v>13015</v>
      </c>
      <c r="C10">
        <v>87</v>
      </c>
      <c r="D10">
        <v>5</v>
      </c>
      <c r="E10">
        <v>337575.62595401303</v>
      </c>
    </row>
    <row r="11" spans="1:5">
      <c r="A11">
        <v>2040</v>
      </c>
      <c r="B11">
        <v>13121</v>
      </c>
      <c r="C11">
        <v>3</v>
      </c>
      <c r="D11">
        <v>1</v>
      </c>
      <c r="E11">
        <v>6412173.7200137796</v>
      </c>
    </row>
    <row r="12" spans="1:5">
      <c r="A12">
        <v>2040</v>
      </c>
      <c r="B12">
        <v>13121</v>
      </c>
      <c r="C12">
        <v>3</v>
      </c>
      <c r="D12">
        <v>2</v>
      </c>
      <c r="E12">
        <v>69506.944115772596</v>
      </c>
    </row>
    <row r="13" spans="1:5">
      <c r="A13">
        <v>2040</v>
      </c>
      <c r="B13">
        <v>13121</v>
      </c>
      <c r="C13">
        <v>3</v>
      </c>
      <c r="D13">
        <v>3</v>
      </c>
      <c r="E13">
        <v>473537.34752809099</v>
      </c>
    </row>
    <row r="14" spans="1:5">
      <c r="A14">
        <v>2040</v>
      </c>
      <c r="B14">
        <v>13121</v>
      </c>
      <c r="C14">
        <v>3</v>
      </c>
      <c r="D14">
        <v>4</v>
      </c>
      <c r="E14">
        <v>6194302.2527100397</v>
      </c>
    </row>
    <row r="15" spans="1:5">
      <c r="A15">
        <v>2040</v>
      </c>
      <c r="B15">
        <v>13121</v>
      </c>
      <c r="C15">
        <v>3</v>
      </c>
      <c r="D15">
        <v>5</v>
      </c>
      <c r="E15">
        <v>24233932.973770499</v>
      </c>
    </row>
    <row r="16" spans="1:5">
      <c r="A16">
        <v>2040</v>
      </c>
      <c r="B16">
        <v>13121</v>
      </c>
      <c r="C16">
        <v>87</v>
      </c>
      <c r="D16">
        <v>1</v>
      </c>
      <c r="E16">
        <v>12110497.7669785</v>
      </c>
    </row>
    <row r="17" spans="1:5">
      <c r="A17">
        <v>2040</v>
      </c>
      <c r="B17">
        <v>13121</v>
      </c>
      <c r="C17">
        <v>87</v>
      </c>
      <c r="D17">
        <v>2</v>
      </c>
      <c r="E17">
        <v>29492.011641965099</v>
      </c>
    </row>
    <row r="18" spans="1:5">
      <c r="A18">
        <v>2040</v>
      </c>
      <c r="B18">
        <v>13121</v>
      </c>
      <c r="C18">
        <v>87</v>
      </c>
      <c r="D18">
        <v>3</v>
      </c>
      <c r="E18">
        <v>162181.54813096399</v>
      </c>
    </row>
    <row r="19" spans="1:5">
      <c r="A19">
        <v>2040</v>
      </c>
      <c r="B19">
        <v>13121</v>
      </c>
      <c r="C19">
        <v>87</v>
      </c>
      <c r="D19">
        <v>4</v>
      </c>
      <c r="E19">
        <v>2387068.9233717201</v>
      </c>
    </row>
    <row r="20" spans="1:5">
      <c r="A20">
        <v>2040</v>
      </c>
      <c r="B20">
        <v>13121</v>
      </c>
      <c r="C20">
        <v>87</v>
      </c>
      <c r="D20">
        <v>5</v>
      </c>
      <c r="E20">
        <v>6758943.5026011104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60A69-2F23-4A72-A71A-B8D83D266D3E}">
  <dimension ref="B1:Y31"/>
  <sheetViews>
    <sheetView topLeftCell="A9" zoomScale="110" zoomScaleNormal="110" workbookViewId="0">
      <selection activeCell="D33" sqref="D33"/>
    </sheetView>
  </sheetViews>
  <sheetFormatPr defaultRowHeight="15"/>
  <cols>
    <col min="3" max="3" width="11.5703125" bestFit="1" customWidth="1"/>
    <col min="5" max="5" width="11.5703125" bestFit="1" customWidth="1"/>
    <col min="6" max="6" width="3.5703125" customWidth="1"/>
    <col min="8" max="8" width="11.5703125" bestFit="1" customWidth="1"/>
    <col min="10" max="10" width="11.5703125" bestFit="1" customWidth="1"/>
    <col min="11" max="11" width="3.5703125" customWidth="1"/>
    <col min="13" max="13" width="11.5703125" bestFit="1" customWidth="1"/>
    <col min="15" max="15" width="11.5703125" bestFit="1" customWidth="1"/>
    <col min="16" max="16" width="3.5703125" customWidth="1"/>
    <col min="18" max="18" width="11.5703125" bestFit="1" customWidth="1"/>
    <col min="20" max="20" width="11.5703125" bestFit="1" customWidth="1"/>
    <col min="23" max="23" width="12" customWidth="1"/>
    <col min="25" max="25" width="11.5703125" bestFit="1" customWidth="1"/>
  </cols>
  <sheetData>
    <row r="1" spans="2:25" ht="15.75" thickBot="1">
      <c r="B1" s="42">
        <v>2020</v>
      </c>
      <c r="C1" s="42"/>
      <c r="D1" s="42"/>
      <c r="E1" s="42"/>
      <c r="F1" s="13"/>
      <c r="G1" s="42">
        <v>2030</v>
      </c>
      <c r="H1" s="42"/>
      <c r="I1" s="42"/>
      <c r="J1" s="42"/>
      <c r="K1" s="13"/>
      <c r="L1" s="42">
        <v>2040</v>
      </c>
      <c r="M1" s="42"/>
      <c r="N1" s="42"/>
      <c r="O1" s="42"/>
      <c r="P1" s="13"/>
      <c r="Q1" s="42">
        <v>2050</v>
      </c>
      <c r="R1" s="42"/>
      <c r="S1" s="42"/>
      <c r="T1" s="42"/>
      <c r="V1" s="42" t="s">
        <v>52</v>
      </c>
      <c r="W1" s="42"/>
      <c r="X1" s="42"/>
      <c r="Y1" s="42"/>
    </row>
    <row r="2" spans="2:25">
      <c r="B2" s="45" t="s">
        <v>64</v>
      </c>
      <c r="C2" s="47"/>
      <c r="D2" s="45" t="s">
        <v>65</v>
      </c>
      <c r="E2" s="47"/>
      <c r="F2" s="13"/>
      <c r="G2" s="45" t="s">
        <v>64</v>
      </c>
      <c r="H2" s="47"/>
      <c r="I2" s="45" t="s">
        <v>65</v>
      </c>
      <c r="J2" s="47"/>
      <c r="K2" s="13"/>
      <c r="L2" s="45" t="s">
        <v>64</v>
      </c>
      <c r="M2" s="47"/>
      <c r="N2" s="45" t="s">
        <v>65</v>
      </c>
      <c r="O2" s="47"/>
      <c r="P2" s="13"/>
      <c r="Q2" s="45" t="s">
        <v>64</v>
      </c>
      <c r="R2" s="47"/>
      <c r="S2" s="45" t="s">
        <v>65</v>
      </c>
      <c r="T2" s="47"/>
      <c r="V2" s="45" t="s">
        <v>18</v>
      </c>
      <c r="W2" s="47"/>
      <c r="X2" s="46" t="s">
        <v>19</v>
      </c>
      <c r="Y2" s="47"/>
    </row>
    <row r="3" spans="2:25">
      <c r="B3" s="9"/>
      <c r="C3" s="10"/>
      <c r="D3" s="9"/>
      <c r="E3" s="10"/>
      <c r="F3" s="11"/>
      <c r="G3" s="9"/>
      <c r="H3" s="10"/>
      <c r="I3" s="11"/>
      <c r="J3" s="10"/>
      <c r="K3" s="11"/>
      <c r="L3" s="9"/>
      <c r="M3" s="10"/>
      <c r="N3" s="11"/>
      <c r="O3" s="10"/>
      <c r="P3" s="11"/>
      <c r="Q3" s="9"/>
      <c r="R3" s="10"/>
      <c r="S3" s="11"/>
      <c r="T3" s="10"/>
      <c r="V3" s="9"/>
      <c r="W3" s="10"/>
      <c r="X3" s="11"/>
      <c r="Y3" s="10"/>
    </row>
    <row r="4" spans="2:25">
      <c r="B4" s="43" t="s">
        <v>7</v>
      </c>
      <c r="C4" s="44"/>
      <c r="D4" s="43" t="s">
        <v>7</v>
      </c>
      <c r="E4" s="44"/>
      <c r="F4" s="13"/>
      <c r="G4" s="43" t="s">
        <v>7</v>
      </c>
      <c r="H4" s="44"/>
      <c r="I4" s="48" t="s">
        <v>7</v>
      </c>
      <c r="J4" s="44"/>
      <c r="K4" s="13"/>
      <c r="L4" s="43" t="s">
        <v>7</v>
      </c>
      <c r="M4" s="44"/>
      <c r="N4" s="48" t="s">
        <v>7</v>
      </c>
      <c r="O4" s="44"/>
      <c r="P4" s="13"/>
      <c r="Q4" s="43" t="s">
        <v>7</v>
      </c>
      <c r="R4" s="44"/>
      <c r="S4" s="48" t="s">
        <v>7</v>
      </c>
      <c r="T4" s="44"/>
      <c r="V4" s="43" t="s">
        <v>7</v>
      </c>
      <c r="W4" s="44"/>
      <c r="X4" s="48" t="s">
        <v>7</v>
      </c>
      <c r="Y4" s="44"/>
    </row>
    <row r="5" spans="2:25">
      <c r="B5" s="9" t="s">
        <v>3</v>
      </c>
      <c r="C5" s="10" t="s">
        <v>9</v>
      </c>
      <c r="D5" s="9" t="s">
        <v>3</v>
      </c>
      <c r="E5" s="10" t="s">
        <v>9</v>
      </c>
      <c r="F5" s="11"/>
      <c r="G5" s="9" t="s">
        <v>3</v>
      </c>
      <c r="H5" s="10" t="s">
        <v>9</v>
      </c>
      <c r="I5" s="11" t="s">
        <v>3</v>
      </c>
      <c r="J5" s="10" t="s">
        <v>9</v>
      </c>
      <c r="K5" s="11"/>
      <c r="L5" s="9" t="s">
        <v>3</v>
      </c>
      <c r="M5" s="10" t="s">
        <v>9</v>
      </c>
      <c r="N5" s="11" t="s">
        <v>3</v>
      </c>
      <c r="O5" s="10" t="s">
        <v>9</v>
      </c>
      <c r="P5" s="11"/>
      <c r="Q5" s="9" t="s">
        <v>3</v>
      </c>
      <c r="R5" s="10" t="s">
        <v>9</v>
      </c>
      <c r="S5" s="11" t="s">
        <v>3</v>
      </c>
      <c r="T5" s="10" t="s">
        <v>9</v>
      </c>
      <c r="V5" s="9" t="s">
        <v>3</v>
      </c>
      <c r="W5" s="10" t="s">
        <v>9</v>
      </c>
      <c r="X5" s="11" t="s">
        <v>3</v>
      </c>
      <c r="Y5" s="10" t="s">
        <v>9</v>
      </c>
    </row>
    <row r="6" spans="2:25">
      <c r="B6" s="9">
        <v>1</v>
      </c>
      <c r="C6" s="5" t="e">
        <f>InputData!#REF!</f>
        <v>#REF!</v>
      </c>
      <c r="D6" s="9">
        <v>1</v>
      </c>
      <c r="E6" s="5" t="e">
        <f>InputData!#REF!</f>
        <v>#REF!</v>
      </c>
      <c r="F6" s="4"/>
      <c r="G6" s="9">
        <v>1</v>
      </c>
      <c r="H6" s="5" t="e">
        <f>InputData!#REF!</f>
        <v>#REF!</v>
      </c>
      <c r="I6" s="11">
        <v>1</v>
      </c>
      <c r="J6" s="5" t="e">
        <f>InputData!#REF!</f>
        <v>#REF!</v>
      </c>
      <c r="K6" s="4"/>
      <c r="L6" s="9">
        <v>1</v>
      </c>
      <c r="M6" s="5" t="e">
        <f>InputData!#REF!</f>
        <v>#REF!</v>
      </c>
      <c r="N6" s="11">
        <v>1</v>
      </c>
      <c r="O6" s="5" t="e">
        <f>InputData!#REF!</f>
        <v>#REF!</v>
      </c>
      <c r="P6" s="4"/>
      <c r="Q6" s="9">
        <v>1</v>
      </c>
      <c r="R6" s="5" t="e">
        <f>InputData!#REF!</f>
        <v>#REF!</v>
      </c>
      <c r="S6" s="11">
        <v>1</v>
      </c>
      <c r="T6" s="5" t="e">
        <f>InputData!#REF!</f>
        <v>#REF!</v>
      </c>
      <c r="V6" s="9">
        <v>1</v>
      </c>
      <c r="W6" s="5" t="e">
        <f>InputData!#REF!</f>
        <v>#REF!</v>
      </c>
      <c r="X6" s="11">
        <v>1</v>
      </c>
      <c r="Y6" s="5" t="e">
        <f>InputData!#REF!</f>
        <v>#REF!</v>
      </c>
    </row>
    <row r="7" spans="2:25">
      <c r="B7" s="9">
        <v>2</v>
      </c>
      <c r="C7" s="5" t="e">
        <f>InputData!#REF!</f>
        <v>#REF!</v>
      </c>
      <c r="D7" s="9">
        <v>2</v>
      </c>
      <c r="E7" s="5" t="e">
        <f>InputData!#REF!</f>
        <v>#REF!</v>
      </c>
      <c r="F7" s="4"/>
      <c r="G7" s="9">
        <v>2</v>
      </c>
      <c r="H7" s="5" t="e">
        <f>InputData!#REF!</f>
        <v>#REF!</v>
      </c>
      <c r="I7" s="11">
        <v>2</v>
      </c>
      <c r="J7" s="5" t="e">
        <f>InputData!#REF!</f>
        <v>#REF!</v>
      </c>
      <c r="K7" s="4"/>
      <c r="L7" s="9">
        <v>2</v>
      </c>
      <c r="M7" s="5" t="e">
        <f>InputData!#REF!</f>
        <v>#REF!</v>
      </c>
      <c r="N7" s="11">
        <v>2</v>
      </c>
      <c r="O7" s="5" t="e">
        <f>InputData!#REF!</f>
        <v>#REF!</v>
      </c>
      <c r="P7" s="4"/>
      <c r="Q7" s="9">
        <v>2</v>
      </c>
      <c r="R7" s="5" t="e">
        <f>InputData!#REF!</f>
        <v>#REF!</v>
      </c>
      <c r="S7" s="11">
        <v>2</v>
      </c>
      <c r="T7" s="5" t="e">
        <f>InputData!#REF!</f>
        <v>#REF!</v>
      </c>
      <c r="V7" s="9">
        <v>2</v>
      </c>
      <c r="W7" s="5" t="e">
        <f>InputData!#REF!</f>
        <v>#REF!</v>
      </c>
      <c r="X7" s="11">
        <v>2</v>
      </c>
      <c r="Y7" s="5" t="e">
        <f>InputData!#REF!</f>
        <v>#REF!</v>
      </c>
    </row>
    <row r="8" spans="2:25">
      <c r="B8" s="9">
        <v>3</v>
      </c>
      <c r="C8" s="5" t="e">
        <f>InputData!#REF!</f>
        <v>#REF!</v>
      </c>
      <c r="D8" s="9">
        <v>3</v>
      </c>
      <c r="E8" s="5" t="e">
        <f>InputData!#REF!</f>
        <v>#REF!</v>
      </c>
      <c r="F8" s="4"/>
      <c r="G8" s="9">
        <v>3</v>
      </c>
      <c r="H8" s="5" t="e">
        <f>InputData!#REF!</f>
        <v>#REF!</v>
      </c>
      <c r="I8" s="11">
        <v>3</v>
      </c>
      <c r="J8" s="5" t="e">
        <f>InputData!#REF!</f>
        <v>#REF!</v>
      </c>
      <c r="K8" s="4"/>
      <c r="L8" s="9">
        <v>3</v>
      </c>
      <c r="M8" s="5" t="e">
        <f>InputData!#REF!</f>
        <v>#REF!</v>
      </c>
      <c r="N8" s="11">
        <v>3</v>
      </c>
      <c r="O8" s="5" t="e">
        <f>InputData!#REF!</f>
        <v>#REF!</v>
      </c>
      <c r="P8" s="4"/>
      <c r="Q8" s="9">
        <v>3</v>
      </c>
      <c r="R8" s="5" t="e">
        <f>InputData!#REF!</f>
        <v>#REF!</v>
      </c>
      <c r="S8" s="11">
        <v>3</v>
      </c>
      <c r="T8" s="5" t="e">
        <f>InputData!#REF!</f>
        <v>#REF!</v>
      </c>
      <c r="V8" s="9">
        <v>3</v>
      </c>
      <c r="W8" s="5" t="e">
        <f>InputData!#REF!</f>
        <v>#REF!</v>
      </c>
      <c r="X8" s="11">
        <v>3</v>
      </c>
      <c r="Y8" s="5" t="e">
        <f>InputData!#REF!</f>
        <v>#REF!</v>
      </c>
    </row>
    <row r="9" spans="2:25">
      <c r="B9" s="9">
        <v>4</v>
      </c>
      <c r="C9" s="5" t="e">
        <f>InputData!#REF!</f>
        <v>#REF!</v>
      </c>
      <c r="D9" s="9">
        <v>4</v>
      </c>
      <c r="E9" s="5" t="e">
        <f>InputData!#REF!</f>
        <v>#REF!</v>
      </c>
      <c r="F9" s="4"/>
      <c r="G9" s="9">
        <v>4</v>
      </c>
      <c r="H9" s="5" t="e">
        <f>InputData!#REF!</f>
        <v>#REF!</v>
      </c>
      <c r="I9" s="11">
        <v>4</v>
      </c>
      <c r="J9" s="5" t="e">
        <f>InputData!#REF!</f>
        <v>#REF!</v>
      </c>
      <c r="K9" s="4"/>
      <c r="L9" s="9">
        <v>4</v>
      </c>
      <c r="M9" s="5" t="e">
        <f>InputData!#REF!</f>
        <v>#REF!</v>
      </c>
      <c r="N9" s="11">
        <v>4</v>
      </c>
      <c r="O9" s="5" t="e">
        <f>InputData!#REF!</f>
        <v>#REF!</v>
      </c>
      <c r="P9" s="4"/>
      <c r="Q9" s="9">
        <v>4</v>
      </c>
      <c r="R9" s="5" t="e">
        <f>InputData!#REF!</f>
        <v>#REF!</v>
      </c>
      <c r="S9" s="11">
        <v>4</v>
      </c>
      <c r="T9" s="5" t="e">
        <f>InputData!#REF!</f>
        <v>#REF!</v>
      </c>
      <c r="V9" s="9">
        <v>4</v>
      </c>
      <c r="W9" s="5" t="e">
        <f>InputData!#REF!</f>
        <v>#REF!</v>
      </c>
      <c r="X9" s="11">
        <v>4</v>
      </c>
      <c r="Y9" s="5" t="e">
        <f>InputData!#REF!</f>
        <v>#REF!</v>
      </c>
    </row>
    <row r="10" spans="2:25">
      <c r="B10" s="9">
        <v>5</v>
      </c>
      <c r="C10" s="5" t="e">
        <f>InputData!#REF!</f>
        <v>#REF!</v>
      </c>
      <c r="D10" s="9">
        <v>5</v>
      </c>
      <c r="E10" s="5" t="e">
        <f>InputData!#REF!</f>
        <v>#REF!</v>
      </c>
      <c r="F10" s="4"/>
      <c r="G10" s="9">
        <v>5</v>
      </c>
      <c r="H10" s="5" t="e">
        <f>InputData!#REF!</f>
        <v>#REF!</v>
      </c>
      <c r="I10" s="11">
        <v>5</v>
      </c>
      <c r="J10" s="5" t="e">
        <f>InputData!#REF!</f>
        <v>#REF!</v>
      </c>
      <c r="K10" s="4"/>
      <c r="L10" s="9">
        <v>5</v>
      </c>
      <c r="M10" s="5" t="e">
        <f>InputData!#REF!</f>
        <v>#REF!</v>
      </c>
      <c r="N10" s="11">
        <v>5</v>
      </c>
      <c r="O10" s="5" t="e">
        <f>InputData!#REF!</f>
        <v>#REF!</v>
      </c>
      <c r="P10" s="4"/>
      <c r="Q10" s="9">
        <v>5</v>
      </c>
      <c r="R10" s="5" t="e">
        <f>InputData!#REF!</f>
        <v>#REF!</v>
      </c>
      <c r="S10" s="11">
        <v>5</v>
      </c>
      <c r="T10" s="5" t="e">
        <f>InputData!#REF!</f>
        <v>#REF!</v>
      </c>
      <c r="V10" s="9">
        <v>5</v>
      </c>
      <c r="W10" s="5" t="e">
        <f>InputData!#REF!</f>
        <v>#REF!</v>
      </c>
      <c r="X10" s="11">
        <v>5</v>
      </c>
      <c r="Y10" s="5" t="e">
        <f>InputData!#REF!</f>
        <v>#REF!</v>
      </c>
    </row>
    <row r="11" spans="2:25">
      <c r="B11" s="43" t="s">
        <v>8</v>
      </c>
      <c r="C11" s="44"/>
      <c r="D11" s="43" t="s">
        <v>8</v>
      </c>
      <c r="E11" s="44"/>
      <c r="F11" s="13"/>
      <c r="G11" s="43" t="s">
        <v>8</v>
      </c>
      <c r="H11" s="44"/>
      <c r="I11" s="48" t="s">
        <v>8</v>
      </c>
      <c r="J11" s="44"/>
      <c r="K11" s="13"/>
      <c r="L11" s="43" t="s">
        <v>8</v>
      </c>
      <c r="M11" s="44"/>
      <c r="N11" s="48" t="s">
        <v>8</v>
      </c>
      <c r="O11" s="44"/>
      <c r="P11" s="13"/>
      <c r="Q11" s="43" t="s">
        <v>8</v>
      </c>
      <c r="R11" s="44"/>
      <c r="S11" s="48" t="s">
        <v>8</v>
      </c>
      <c r="T11" s="44"/>
      <c r="V11" s="43" t="s">
        <v>8</v>
      </c>
      <c r="W11" s="44"/>
      <c r="X11" s="48" t="s">
        <v>8</v>
      </c>
      <c r="Y11" s="44"/>
    </row>
    <row r="12" spans="2:25">
      <c r="B12" s="9" t="s">
        <v>3</v>
      </c>
      <c r="C12" s="10" t="s">
        <v>9</v>
      </c>
      <c r="D12" s="9" t="s">
        <v>3</v>
      </c>
      <c r="E12" s="10" t="s">
        <v>9</v>
      </c>
      <c r="F12" s="11"/>
      <c r="G12" s="9" t="s">
        <v>3</v>
      </c>
      <c r="H12" s="10" t="s">
        <v>9</v>
      </c>
      <c r="I12" s="11" t="s">
        <v>3</v>
      </c>
      <c r="J12" s="10" t="s">
        <v>9</v>
      </c>
      <c r="K12" s="11"/>
      <c r="L12" s="9" t="s">
        <v>3</v>
      </c>
      <c r="M12" s="10" t="s">
        <v>9</v>
      </c>
      <c r="N12" s="11" t="s">
        <v>3</v>
      </c>
      <c r="O12" s="10" t="s">
        <v>9</v>
      </c>
      <c r="P12" s="11"/>
      <c r="Q12" s="9" t="s">
        <v>3</v>
      </c>
      <c r="R12" s="10" t="s">
        <v>9</v>
      </c>
      <c r="S12" s="11" t="s">
        <v>3</v>
      </c>
      <c r="T12" s="10" t="s">
        <v>9</v>
      </c>
      <c r="V12" s="9" t="s">
        <v>3</v>
      </c>
      <c r="W12" s="10" t="s">
        <v>9</v>
      </c>
      <c r="X12" s="11" t="s">
        <v>3</v>
      </c>
      <c r="Y12" s="10" t="s">
        <v>9</v>
      </c>
    </row>
    <row r="13" spans="2:25">
      <c r="B13" s="9">
        <v>1</v>
      </c>
      <c r="C13" s="5" t="e">
        <f>InputData!#REF!</f>
        <v>#REF!</v>
      </c>
      <c r="D13" s="9">
        <v>1</v>
      </c>
      <c r="E13" s="5" t="e">
        <f>InputData!#REF!</f>
        <v>#REF!</v>
      </c>
      <c r="F13" s="4"/>
      <c r="G13" s="9">
        <v>1</v>
      </c>
      <c r="H13" s="5" t="e">
        <f>InputData!#REF!</f>
        <v>#REF!</v>
      </c>
      <c r="I13" s="11">
        <v>1</v>
      </c>
      <c r="J13" s="5" t="e">
        <f>InputData!#REF!</f>
        <v>#REF!</v>
      </c>
      <c r="K13" s="4"/>
      <c r="L13" s="9">
        <v>1</v>
      </c>
      <c r="M13" s="5" t="e">
        <f>InputData!#REF!</f>
        <v>#REF!</v>
      </c>
      <c r="N13" s="11">
        <v>1</v>
      </c>
      <c r="O13" s="5" t="e">
        <f>InputData!#REF!</f>
        <v>#REF!</v>
      </c>
      <c r="P13" s="4"/>
      <c r="Q13" s="9">
        <v>1</v>
      </c>
      <c r="R13" s="5" t="e">
        <f>InputData!#REF!</f>
        <v>#REF!</v>
      </c>
      <c r="S13" s="11">
        <v>1</v>
      </c>
      <c r="T13" s="5" t="e">
        <f>InputData!#REF!</f>
        <v>#REF!</v>
      </c>
      <c r="V13" s="9">
        <v>1</v>
      </c>
      <c r="W13" s="5" t="e">
        <f>InputData!#REF!</f>
        <v>#REF!</v>
      </c>
      <c r="X13" s="11">
        <v>1</v>
      </c>
      <c r="Y13" s="5" t="e">
        <f>InputData!#REF!</f>
        <v>#REF!</v>
      </c>
    </row>
    <row r="14" spans="2:25">
      <c r="B14" s="9">
        <v>2</v>
      </c>
      <c r="C14" s="5" t="e">
        <f>InputData!#REF!</f>
        <v>#REF!</v>
      </c>
      <c r="D14" s="9">
        <v>2</v>
      </c>
      <c r="E14" s="5" t="e">
        <f>InputData!#REF!</f>
        <v>#REF!</v>
      </c>
      <c r="F14" s="4"/>
      <c r="G14" s="9">
        <v>2</v>
      </c>
      <c r="H14" s="5" t="e">
        <f>InputData!#REF!</f>
        <v>#REF!</v>
      </c>
      <c r="I14" s="11">
        <v>2</v>
      </c>
      <c r="J14" s="5" t="e">
        <f>InputData!#REF!</f>
        <v>#REF!</v>
      </c>
      <c r="K14" s="4"/>
      <c r="L14" s="9">
        <v>2</v>
      </c>
      <c r="M14" s="5" t="e">
        <f>InputData!#REF!</f>
        <v>#REF!</v>
      </c>
      <c r="N14" s="11">
        <v>2</v>
      </c>
      <c r="O14" s="5" t="e">
        <f>InputData!#REF!</f>
        <v>#REF!</v>
      </c>
      <c r="P14" s="4"/>
      <c r="Q14" s="9">
        <v>2</v>
      </c>
      <c r="R14" s="5" t="e">
        <f>InputData!#REF!</f>
        <v>#REF!</v>
      </c>
      <c r="S14" s="11">
        <v>2</v>
      </c>
      <c r="T14" s="5" t="e">
        <f>InputData!#REF!</f>
        <v>#REF!</v>
      </c>
      <c r="V14" s="9">
        <v>2</v>
      </c>
      <c r="W14" s="5" t="e">
        <f>InputData!#REF!</f>
        <v>#REF!</v>
      </c>
      <c r="X14" s="11">
        <v>2</v>
      </c>
      <c r="Y14" s="5" t="e">
        <f>InputData!#REF!</f>
        <v>#REF!</v>
      </c>
    </row>
    <row r="15" spans="2:25">
      <c r="B15" s="9">
        <v>3</v>
      </c>
      <c r="C15" s="5" t="e">
        <f>InputData!#REF!</f>
        <v>#REF!</v>
      </c>
      <c r="D15" s="9">
        <v>3</v>
      </c>
      <c r="E15" s="5" t="e">
        <f>InputData!#REF!</f>
        <v>#REF!</v>
      </c>
      <c r="F15" s="4"/>
      <c r="G15" s="9">
        <v>3</v>
      </c>
      <c r="H15" s="5" t="e">
        <f>InputData!#REF!</f>
        <v>#REF!</v>
      </c>
      <c r="I15" s="11">
        <v>3</v>
      </c>
      <c r="J15" s="5" t="e">
        <f>InputData!#REF!</f>
        <v>#REF!</v>
      </c>
      <c r="K15" s="4"/>
      <c r="L15" s="9">
        <v>3</v>
      </c>
      <c r="M15" s="5" t="e">
        <f>InputData!#REF!</f>
        <v>#REF!</v>
      </c>
      <c r="N15" s="11">
        <v>3</v>
      </c>
      <c r="O15" s="5" t="e">
        <f>InputData!#REF!</f>
        <v>#REF!</v>
      </c>
      <c r="P15" s="4"/>
      <c r="Q15" s="9">
        <v>3</v>
      </c>
      <c r="R15" s="5" t="e">
        <f>InputData!#REF!</f>
        <v>#REF!</v>
      </c>
      <c r="S15" s="11">
        <v>3</v>
      </c>
      <c r="T15" s="5" t="e">
        <f>InputData!#REF!</f>
        <v>#REF!</v>
      </c>
      <c r="V15" s="9">
        <v>3</v>
      </c>
      <c r="W15" s="5" t="e">
        <f>InputData!#REF!</f>
        <v>#REF!</v>
      </c>
      <c r="X15" s="11">
        <v>3</v>
      </c>
      <c r="Y15" s="5" t="e">
        <f>InputData!#REF!</f>
        <v>#REF!</v>
      </c>
    </row>
    <row r="16" spans="2:25">
      <c r="B16" s="9">
        <v>4</v>
      </c>
      <c r="C16" s="5" t="e">
        <f>InputData!#REF!</f>
        <v>#REF!</v>
      </c>
      <c r="D16" s="9">
        <v>4</v>
      </c>
      <c r="E16" s="5" t="e">
        <f>InputData!#REF!</f>
        <v>#REF!</v>
      </c>
      <c r="F16" s="4"/>
      <c r="G16" s="9">
        <v>4</v>
      </c>
      <c r="H16" s="5" t="e">
        <f>InputData!#REF!</f>
        <v>#REF!</v>
      </c>
      <c r="I16" s="11">
        <v>4</v>
      </c>
      <c r="J16" s="5" t="e">
        <f>InputData!#REF!</f>
        <v>#REF!</v>
      </c>
      <c r="K16" s="4"/>
      <c r="L16" s="9">
        <v>4</v>
      </c>
      <c r="M16" s="5" t="e">
        <f>InputData!#REF!</f>
        <v>#REF!</v>
      </c>
      <c r="N16" s="11">
        <v>4</v>
      </c>
      <c r="O16" s="5" t="e">
        <f>InputData!#REF!</f>
        <v>#REF!</v>
      </c>
      <c r="P16" s="4"/>
      <c r="Q16" s="9">
        <v>4</v>
      </c>
      <c r="R16" s="5" t="e">
        <f>InputData!#REF!</f>
        <v>#REF!</v>
      </c>
      <c r="S16" s="11">
        <v>4</v>
      </c>
      <c r="T16" s="5" t="e">
        <f>InputData!#REF!</f>
        <v>#REF!</v>
      </c>
      <c r="V16" s="9">
        <v>4</v>
      </c>
      <c r="W16" s="5" t="e">
        <f>InputData!#REF!</f>
        <v>#REF!</v>
      </c>
      <c r="X16" s="11">
        <v>4</v>
      </c>
      <c r="Y16" s="5" t="e">
        <f>InputData!#REF!</f>
        <v>#REF!</v>
      </c>
    </row>
    <row r="17" spans="2:25">
      <c r="B17" s="9">
        <v>5</v>
      </c>
      <c r="C17" s="5" t="e">
        <f>InputData!#REF!</f>
        <v>#REF!</v>
      </c>
      <c r="D17" s="9">
        <v>5</v>
      </c>
      <c r="E17" s="5" t="e">
        <f>InputData!#REF!</f>
        <v>#REF!</v>
      </c>
      <c r="F17" s="4"/>
      <c r="G17" s="9">
        <v>5</v>
      </c>
      <c r="H17" s="5" t="e">
        <f>InputData!#REF!</f>
        <v>#REF!</v>
      </c>
      <c r="I17" s="11">
        <v>5</v>
      </c>
      <c r="J17" s="5" t="e">
        <f>InputData!#REF!</f>
        <v>#REF!</v>
      </c>
      <c r="K17" s="4"/>
      <c r="L17" s="9">
        <v>5</v>
      </c>
      <c r="M17" s="5" t="e">
        <f>InputData!#REF!</f>
        <v>#REF!</v>
      </c>
      <c r="N17" s="11">
        <v>5</v>
      </c>
      <c r="O17" s="5" t="e">
        <f>InputData!#REF!</f>
        <v>#REF!</v>
      </c>
      <c r="P17" s="4"/>
      <c r="Q17" s="9">
        <v>5</v>
      </c>
      <c r="R17" s="5" t="e">
        <f>InputData!#REF!</f>
        <v>#REF!</v>
      </c>
      <c r="S17" s="11">
        <v>5</v>
      </c>
      <c r="T17" s="5" t="e">
        <f>InputData!#REF!</f>
        <v>#REF!</v>
      </c>
      <c r="V17" s="9">
        <v>5</v>
      </c>
      <c r="W17" s="5" t="e">
        <f>InputData!#REF!</f>
        <v>#REF!</v>
      </c>
      <c r="X17" s="11">
        <v>5</v>
      </c>
      <c r="Y17" s="5" t="e">
        <f>InputData!#REF!</f>
        <v>#REF!</v>
      </c>
    </row>
    <row r="18" spans="2:25">
      <c r="B18" s="43" t="s">
        <v>15</v>
      </c>
      <c r="C18" s="44"/>
      <c r="D18" s="43" t="s">
        <v>15</v>
      </c>
      <c r="E18" s="44"/>
      <c r="F18" s="13"/>
      <c r="G18" s="43" t="s">
        <v>15</v>
      </c>
      <c r="H18" s="44"/>
      <c r="I18" s="48" t="s">
        <v>15</v>
      </c>
      <c r="J18" s="44"/>
      <c r="K18" s="13"/>
      <c r="L18" s="43" t="s">
        <v>15</v>
      </c>
      <c r="M18" s="44"/>
      <c r="N18" s="48" t="s">
        <v>15</v>
      </c>
      <c r="O18" s="44"/>
      <c r="P18" s="13"/>
      <c r="Q18" s="43" t="s">
        <v>15</v>
      </c>
      <c r="R18" s="44"/>
      <c r="S18" s="48" t="s">
        <v>15</v>
      </c>
      <c r="T18" s="44"/>
      <c r="V18" s="43" t="s">
        <v>15</v>
      </c>
      <c r="W18" s="44"/>
      <c r="X18" s="48" t="s">
        <v>15</v>
      </c>
      <c r="Y18" s="44"/>
    </row>
    <row r="19" spans="2:25">
      <c r="B19" s="9" t="s">
        <v>7</v>
      </c>
      <c r="C19" s="7" t="e">
        <f>SUM(C6:C10)</f>
        <v>#REF!</v>
      </c>
      <c r="D19" s="9" t="s">
        <v>7</v>
      </c>
      <c r="E19" s="7" t="e">
        <f>SUM(E6:E10)</f>
        <v>#REF!</v>
      </c>
      <c r="F19" s="6"/>
      <c r="G19" s="9" t="s">
        <v>7</v>
      </c>
      <c r="H19" s="7" t="e">
        <f>SUM(H6:H10)</f>
        <v>#REF!</v>
      </c>
      <c r="I19" s="11" t="s">
        <v>7</v>
      </c>
      <c r="J19" s="7" t="e">
        <f>SUM(J6:J10)</f>
        <v>#REF!</v>
      </c>
      <c r="K19" s="6"/>
      <c r="L19" s="9" t="s">
        <v>7</v>
      </c>
      <c r="M19" s="7" t="e">
        <f>SUM(M6:M10)</f>
        <v>#REF!</v>
      </c>
      <c r="N19" s="11" t="s">
        <v>7</v>
      </c>
      <c r="O19" s="7" t="e">
        <f>SUM(O6:O10)</f>
        <v>#REF!</v>
      </c>
      <c r="P19" s="6"/>
      <c r="Q19" s="9" t="s">
        <v>7</v>
      </c>
      <c r="R19" s="7" t="e">
        <f>SUM(R6:R10)</f>
        <v>#REF!</v>
      </c>
      <c r="S19" s="11" t="s">
        <v>7</v>
      </c>
      <c r="T19" s="7" t="e">
        <f>SUM(T6:T10)</f>
        <v>#REF!</v>
      </c>
      <c r="V19" s="9" t="s">
        <v>7</v>
      </c>
      <c r="W19" s="7" t="e">
        <f>SUM(W6:W10)</f>
        <v>#REF!</v>
      </c>
      <c r="X19" s="11" t="s">
        <v>7</v>
      </c>
      <c r="Y19" s="7" t="e">
        <f>SUM(Y6:Y10)</f>
        <v>#REF!</v>
      </c>
    </row>
    <row r="20" spans="2:25">
      <c r="B20" s="9" t="s">
        <v>8</v>
      </c>
      <c r="C20" s="7" t="e">
        <f>SUM(C13:C17)</f>
        <v>#REF!</v>
      </c>
      <c r="D20" s="9" t="s">
        <v>8</v>
      </c>
      <c r="E20" s="7" t="e">
        <f>SUM(E13:E17)</f>
        <v>#REF!</v>
      </c>
      <c r="F20" s="6"/>
      <c r="G20" s="9" t="s">
        <v>8</v>
      </c>
      <c r="H20" s="7" t="e">
        <f>SUM(H13:H17)</f>
        <v>#REF!</v>
      </c>
      <c r="I20" s="11" t="s">
        <v>8</v>
      </c>
      <c r="J20" s="7" t="e">
        <f>SUM(J13:J17)</f>
        <v>#REF!</v>
      </c>
      <c r="K20" s="6"/>
      <c r="L20" s="9" t="s">
        <v>8</v>
      </c>
      <c r="M20" s="7" t="e">
        <f>SUM(M13:M17)</f>
        <v>#REF!</v>
      </c>
      <c r="N20" s="11" t="s">
        <v>8</v>
      </c>
      <c r="O20" s="7" t="e">
        <f>SUM(O13:O17)</f>
        <v>#REF!</v>
      </c>
      <c r="P20" s="6"/>
      <c r="Q20" s="9" t="s">
        <v>8</v>
      </c>
      <c r="R20" s="7" t="e">
        <f>SUM(R13:R17)</f>
        <v>#REF!</v>
      </c>
      <c r="S20" s="11" t="s">
        <v>8</v>
      </c>
      <c r="T20" s="7" t="e">
        <f>SUM(T13:T17)</f>
        <v>#REF!</v>
      </c>
      <c r="V20" s="9" t="s">
        <v>8</v>
      </c>
      <c r="W20" s="7" t="e">
        <f>SUM(W13:W17)</f>
        <v>#REF!</v>
      </c>
      <c r="X20" s="11" t="s">
        <v>8</v>
      </c>
      <c r="Y20" s="7" t="e">
        <f>SUM(Y13:Y17)</f>
        <v>#REF!</v>
      </c>
    </row>
    <row r="21" spans="2:25">
      <c r="B21" s="43" t="s">
        <v>16</v>
      </c>
      <c r="C21" s="44"/>
      <c r="D21" s="43" t="s">
        <v>16</v>
      </c>
      <c r="E21" s="44"/>
      <c r="F21" s="13"/>
      <c r="G21" s="43" t="s">
        <v>16</v>
      </c>
      <c r="H21" s="44"/>
      <c r="I21" s="48" t="s">
        <v>16</v>
      </c>
      <c r="J21" s="44"/>
      <c r="K21" s="13"/>
      <c r="L21" s="43" t="s">
        <v>16</v>
      </c>
      <c r="M21" s="44"/>
      <c r="N21" s="48" t="s">
        <v>16</v>
      </c>
      <c r="O21" s="44"/>
      <c r="P21" s="13"/>
      <c r="Q21" s="43" t="s">
        <v>16</v>
      </c>
      <c r="R21" s="44"/>
      <c r="S21" s="48" t="s">
        <v>16</v>
      </c>
      <c r="T21" s="44"/>
      <c r="V21" s="43" t="s">
        <v>16</v>
      </c>
      <c r="W21" s="44"/>
      <c r="X21" s="48" t="s">
        <v>16</v>
      </c>
      <c r="Y21" s="44"/>
    </row>
    <row r="22" spans="2:25">
      <c r="B22" s="9" t="s">
        <v>7</v>
      </c>
      <c r="C22" s="7" t="e">
        <f>SUM(C7:C10)</f>
        <v>#REF!</v>
      </c>
      <c r="D22" s="9" t="s">
        <v>7</v>
      </c>
      <c r="E22" s="7" t="e">
        <f>SUM(E7:E10)</f>
        <v>#REF!</v>
      </c>
      <c r="F22" s="6"/>
      <c r="G22" s="9" t="s">
        <v>7</v>
      </c>
      <c r="H22" s="7" t="e">
        <f>SUM(H7:H10)</f>
        <v>#REF!</v>
      </c>
      <c r="I22" s="11" t="s">
        <v>7</v>
      </c>
      <c r="J22" s="7" t="e">
        <f>SUM(J7:J10)</f>
        <v>#REF!</v>
      </c>
      <c r="K22" s="6"/>
      <c r="L22" s="9" t="s">
        <v>7</v>
      </c>
      <c r="M22" s="7" t="e">
        <f>SUM(M7:M10)</f>
        <v>#REF!</v>
      </c>
      <c r="N22" s="11" t="s">
        <v>7</v>
      </c>
      <c r="O22" s="7" t="e">
        <f>SUM(O7:O10)</f>
        <v>#REF!</v>
      </c>
      <c r="P22" s="6"/>
      <c r="Q22" s="9" t="s">
        <v>7</v>
      </c>
      <c r="R22" s="7" t="e">
        <f>SUM(R7:R10)</f>
        <v>#REF!</v>
      </c>
      <c r="S22" s="11" t="s">
        <v>7</v>
      </c>
      <c r="T22" s="7" t="e">
        <f>SUM(T7:T10)</f>
        <v>#REF!</v>
      </c>
      <c r="V22" s="9" t="s">
        <v>7</v>
      </c>
      <c r="W22" s="7" t="e">
        <f>SUM(W7:W10)</f>
        <v>#REF!</v>
      </c>
      <c r="X22" s="11" t="s">
        <v>7</v>
      </c>
      <c r="Y22" s="7" t="e">
        <f>SUM(Y7:Y10)</f>
        <v>#REF!</v>
      </c>
    </row>
    <row r="23" spans="2:25">
      <c r="B23" s="9" t="s">
        <v>8</v>
      </c>
      <c r="C23" s="7" t="e">
        <f>SUM(C14:C17)</f>
        <v>#REF!</v>
      </c>
      <c r="D23" s="9" t="s">
        <v>8</v>
      </c>
      <c r="E23" s="7" t="e">
        <f>SUM(E14:E17)</f>
        <v>#REF!</v>
      </c>
      <c r="F23" s="6"/>
      <c r="G23" s="9" t="s">
        <v>8</v>
      </c>
      <c r="H23" s="7" t="e">
        <f>SUM(H14:H17)</f>
        <v>#REF!</v>
      </c>
      <c r="I23" s="11" t="s">
        <v>8</v>
      </c>
      <c r="J23" s="7" t="e">
        <f>SUM(J14:J17)</f>
        <v>#REF!</v>
      </c>
      <c r="K23" s="6"/>
      <c r="L23" s="9" t="s">
        <v>8</v>
      </c>
      <c r="M23" s="7" t="e">
        <f>SUM(M14:M17)</f>
        <v>#REF!</v>
      </c>
      <c r="N23" s="11" t="s">
        <v>8</v>
      </c>
      <c r="O23" s="7" t="e">
        <f>SUM(O14:O17)</f>
        <v>#REF!</v>
      </c>
      <c r="P23" s="6"/>
      <c r="Q23" s="9" t="s">
        <v>8</v>
      </c>
      <c r="R23" s="7" t="e">
        <f>SUM(R14:R17)</f>
        <v>#REF!</v>
      </c>
      <c r="S23" s="11" t="s">
        <v>8</v>
      </c>
      <c r="T23" s="7" t="e">
        <f>SUM(T14:T17)</f>
        <v>#REF!</v>
      </c>
      <c r="V23" s="9" t="s">
        <v>8</v>
      </c>
      <c r="W23" s="7" t="e">
        <f>SUM(W14:W17)</f>
        <v>#REF!</v>
      </c>
      <c r="X23" s="11" t="s">
        <v>8</v>
      </c>
      <c r="Y23" s="7" t="e">
        <f>SUM(Y14:Y17)</f>
        <v>#REF!</v>
      </c>
    </row>
    <row r="24" spans="2:25">
      <c r="B24" s="43" t="s">
        <v>17</v>
      </c>
      <c r="C24" s="44"/>
      <c r="D24" s="43" t="s">
        <v>17</v>
      </c>
      <c r="E24" s="44"/>
      <c r="F24" s="13"/>
      <c r="G24" s="43" t="s">
        <v>17</v>
      </c>
      <c r="H24" s="44"/>
      <c r="I24" s="48" t="s">
        <v>17</v>
      </c>
      <c r="J24" s="44"/>
      <c r="K24" s="13"/>
      <c r="L24" s="43" t="s">
        <v>17</v>
      </c>
      <c r="M24" s="44"/>
      <c r="N24" s="48" t="s">
        <v>17</v>
      </c>
      <c r="O24" s="44"/>
      <c r="P24" s="13"/>
      <c r="Q24" s="43" t="s">
        <v>17</v>
      </c>
      <c r="R24" s="44"/>
      <c r="S24" s="48" t="s">
        <v>17</v>
      </c>
      <c r="T24" s="44"/>
      <c r="V24" s="43" t="s">
        <v>17</v>
      </c>
      <c r="W24" s="44"/>
      <c r="X24" s="48" t="s">
        <v>17</v>
      </c>
      <c r="Y24" s="44"/>
    </row>
    <row r="25" spans="2:25">
      <c r="B25" s="9" t="s">
        <v>7</v>
      </c>
      <c r="C25" s="7" t="e">
        <f>C6</f>
        <v>#REF!</v>
      </c>
      <c r="D25" s="9" t="s">
        <v>7</v>
      </c>
      <c r="E25" s="7" t="e">
        <f>E6</f>
        <v>#REF!</v>
      </c>
      <c r="F25" s="6"/>
      <c r="G25" s="9" t="s">
        <v>7</v>
      </c>
      <c r="H25" s="7" t="e">
        <f>H6</f>
        <v>#REF!</v>
      </c>
      <c r="I25" s="11" t="s">
        <v>7</v>
      </c>
      <c r="J25" s="7" t="e">
        <f>J6</f>
        <v>#REF!</v>
      </c>
      <c r="K25" s="6"/>
      <c r="L25" s="9" t="s">
        <v>7</v>
      </c>
      <c r="M25" s="7" t="e">
        <f>M6</f>
        <v>#REF!</v>
      </c>
      <c r="N25" s="11" t="s">
        <v>7</v>
      </c>
      <c r="O25" s="7" t="e">
        <f>O6</f>
        <v>#REF!</v>
      </c>
      <c r="P25" s="6"/>
      <c r="Q25" s="9" t="s">
        <v>7</v>
      </c>
      <c r="R25" s="7" t="e">
        <f>R6</f>
        <v>#REF!</v>
      </c>
      <c r="S25" s="11" t="s">
        <v>7</v>
      </c>
      <c r="T25" s="7" t="e">
        <f>T6</f>
        <v>#REF!</v>
      </c>
      <c r="V25" s="9" t="s">
        <v>7</v>
      </c>
      <c r="W25" s="7" t="e">
        <f>W6</f>
        <v>#REF!</v>
      </c>
      <c r="X25" s="11" t="s">
        <v>7</v>
      </c>
      <c r="Y25" s="7" t="e">
        <f>Y6</f>
        <v>#REF!</v>
      </c>
    </row>
    <row r="26" spans="2:25" ht="15.75" thickBot="1">
      <c r="B26" s="9" t="s">
        <v>8</v>
      </c>
      <c r="C26" s="7" t="e">
        <f>C13</f>
        <v>#REF!</v>
      </c>
      <c r="D26" s="14" t="s">
        <v>8</v>
      </c>
      <c r="E26" s="15" t="e">
        <f>E13</f>
        <v>#REF!</v>
      </c>
      <c r="F26" s="6"/>
      <c r="G26" s="14" t="s">
        <v>8</v>
      </c>
      <c r="H26" s="15" t="e">
        <f>H13</f>
        <v>#REF!</v>
      </c>
      <c r="I26" s="11" t="s">
        <v>8</v>
      </c>
      <c r="J26" s="7" t="e">
        <f>J13</f>
        <v>#REF!</v>
      </c>
      <c r="K26" s="6"/>
      <c r="L26" s="14" t="s">
        <v>8</v>
      </c>
      <c r="M26" s="15" t="e">
        <f>M13</f>
        <v>#REF!</v>
      </c>
      <c r="N26" s="11" t="s">
        <v>8</v>
      </c>
      <c r="O26" s="7" t="e">
        <f>O13</f>
        <v>#REF!</v>
      </c>
      <c r="P26" s="6"/>
      <c r="Q26" s="14" t="s">
        <v>8</v>
      </c>
      <c r="R26" s="15" t="e">
        <f>R13</f>
        <v>#REF!</v>
      </c>
      <c r="S26" s="11" t="s">
        <v>8</v>
      </c>
      <c r="T26" s="7" t="e">
        <f>T13</f>
        <v>#REF!</v>
      </c>
      <c r="V26" s="14" t="s">
        <v>8</v>
      </c>
      <c r="W26" s="15" t="e">
        <f>W13</f>
        <v>#REF!</v>
      </c>
      <c r="X26" s="11" t="s">
        <v>8</v>
      </c>
      <c r="Y26" s="7" t="e">
        <f>Y13</f>
        <v>#REF!</v>
      </c>
    </row>
    <row r="27" spans="2:25">
      <c r="B27" s="45" t="s">
        <v>10</v>
      </c>
      <c r="C27" s="46"/>
      <c r="D27" s="46"/>
      <c r="E27" s="47"/>
      <c r="F27" s="13"/>
      <c r="G27" s="45" t="s">
        <v>20</v>
      </c>
      <c r="H27" s="46"/>
      <c r="I27" s="46"/>
      <c r="J27" s="47"/>
      <c r="K27" s="13"/>
      <c r="L27" s="45" t="s">
        <v>21</v>
      </c>
      <c r="M27" s="46"/>
      <c r="N27" s="46"/>
      <c r="O27" s="47"/>
      <c r="P27" s="13"/>
      <c r="Q27" s="45" t="s">
        <v>22</v>
      </c>
      <c r="R27" s="46"/>
      <c r="S27" s="46"/>
      <c r="T27" s="47"/>
      <c r="V27" s="45" t="s">
        <v>22</v>
      </c>
      <c r="W27" s="46"/>
      <c r="X27" s="46"/>
      <c r="Y27" s="47"/>
    </row>
    <row r="28" spans="2:25">
      <c r="B28" s="3"/>
      <c r="C28" s="11" t="s">
        <v>9</v>
      </c>
      <c r="D28" s="11" t="s">
        <v>13</v>
      </c>
      <c r="E28" s="10" t="s">
        <v>14</v>
      </c>
      <c r="F28" s="11"/>
      <c r="G28" s="3"/>
      <c r="H28" s="11" t="s">
        <v>9</v>
      </c>
      <c r="I28" s="11" t="s">
        <v>13</v>
      </c>
      <c r="J28" s="10" t="s">
        <v>14</v>
      </c>
      <c r="K28" s="11"/>
      <c r="L28" s="3"/>
      <c r="M28" s="11" t="s">
        <v>9</v>
      </c>
      <c r="N28" s="11" t="s">
        <v>13</v>
      </c>
      <c r="O28" s="10" t="s">
        <v>14</v>
      </c>
      <c r="P28" s="11"/>
      <c r="Q28" s="3"/>
      <c r="R28" s="11" t="s">
        <v>9</v>
      </c>
      <c r="S28" s="11" t="s">
        <v>13</v>
      </c>
      <c r="T28" s="10" t="s">
        <v>14</v>
      </c>
      <c r="V28" s="3"/>
      <c r="W28" s="11" t="s">
        <v>9</v>
      </c>
      <c r="X28" s="11" t="s">
        <v>13</v>
      </c>
      <c r="Y28" s="10" t="s">
        <v>14</v>
      </c>
    </row>
    <row r="29" spans="2:25">
      <c r="B29" s="3" t="s">
        <v>11</v>
      </c>
      <c r="C29" s="6" t="e">
        <f>C19+E19</f>
        <v>#REF!</v>
      </c>
      <c r="D29" s="22" t="e">
        <f>C29/907184.74+0.03</f>
        <v>#REF!</v>
      </c>
      <c r="E29" s="35" t="str">
        <f>Background!D24</f>
        <v>-</v>
      </c>
      <c r="G29" s="3" t="s">
        <v>11</v>
      </c>
      <c r="H29" s="6" t="e">
        <f>H19+J19</f>
        <v>#REF!</v>
      </c>
      <c r="I29" s="22" t="e">
        <f>H29/907184.74+0.03</f>
        <v>#REF!</v>
      </c>
      <c r="J29" s="35" t="str">
        <f>Background!D26</f>
        <v>-</v>
      </c>
      <c r="L29" s="3" t="s">
        <v>11</v>
      </c>
      <c r="M29" s="6" t="e">
        <f>M19+O19</f>
        <v>#REF!</v>
      </c>
      <c r="N29" s="22" t="e">
        <f>M29/907184.74+0.03</f>
        <v>#REF!</v>
      </c>
      <c r="O29" s="35" t="str">
        <f>Background!D30</f>
        <v>-</v>
      </c>
      <c r="Q29" s="3" t="s">
        <v>11</v>
      </c>
      <c r="R29" s="6" t="e">
        <f>R19+T19</f>
        <v>#REF!</v>
      </c>
      <c r="S29" s="22" t="e">
        <f>R29/907184.74+0.03</f>
        <v>#REF!</v>
      </c>
      <c r="T29" s="35" t="str">
        <f>Background!D32</f>
        <v>-</v>
      </c>
      <c r="V29" s="3" t="s">
        <v>11</v>
      </c>
      <c r="W29" s="6" t="e">
        <f>W19+Y19</f>
        <v>#REF!</v>
      </c>
      <c r="X29" s="22" t="e">
        <f>W29/907184.74+0.03</f>
        <v>#REF!</v>
      </c>
      <c r="Y29" s="23">
        <f>Background!I32</f>
        <v>0</v>
      </c>
    </row>
    <row r="30" spans="2:25" ht="15.75" thickBot="1">
      <c r="B30" s="8" t="s">
        <v>12</v>
      </c>
      <c r="C30" s="12" t="e">
        <f>C20+E20</f>
        <v>#REF!</v>
      </c>
      <c r="D30" s="24" t="e">
        <f>C30/907184.74+0.05</f>
        <v>#REF!</v>
      </c>
      <c r="E30" s="36" t="str">
        <f>Background!D25</f>
        <v>-</v>
      </c>
      <c r="G30" s="8" t="s">
        <v>12</v>
      </c>
      <c r="H30" s="12" t="e">
        <f>H20+J20</f>
        <v>#REF!</v>
      </c>
      <c r="I30" s="24" t="e">
        <f>H30/907184.74+0.05</f>
        <v>#REF!</v>
      </c>
      <c r="J30" s="36" t="str">
        <f>Background!D27</f>
        <v>-</v>
      </c>
      <c r="L30" s="8" t="s">
        <v>12</v>
      </c>
      <c r="M30" s="12" t="e">
        <f>M20+O20</f>
        <v>#REF!</v>
      </c>
      <c r="N30" s="24" t="e">
        <f>M30/907184.74+0.05</f>
        <v>#REF!</v>
      </c>
      <c r="O30" s="36" t="str">
        <f>Background!D31</f>
        <v>-</v>
      </c>
      <c r="Q30" s="8" t="s">
        <v>12</v>
      </c>
      <c r="R30" s="12" t="e">
        <f>R20+T20</f>
        <v>#REF!</v>
      </c>
      <c r="S30" s="24" t="e">
        <f>R30/907184.74+0.05</f>
        <v>#REF!</v>
      </c>
      <c r="T30" s="36" t="str">
        <f>Background!D33</f>
        <v>-</v>
      </c>
      <c r="V30" s="8" t="s">
        <v>12</v>
      </c>
      <c r="W30" s="12" t="e">
        <f>W20+Y20</f>
        <v>#REF!</v>
      </c>
      <c r="X30" s="24" t="e">
        <f>W30/907184.74+0.05</f>
        <v>#REF!</v>
      </c>
      <c r="Y30" s="25">
        <f>Background!I33</f>
        <v>0</v>
      </c>
    </row>
    <row r="31" spans="2:25">
      <c r="C31" s="32" t="s">
        <v>51</v>
      </c>
      <c r="D31" s="37" t="e">
        <f>(D29/E29)-1</f>
        <v>#REF!</v>
      </c>
      <c r="H31" s="32" t="s">
        <v>51</v>
      </c>
      <c r="I31" s="37" t="e">
        <f>(I29/J29)-1</f>
        <v>#REF!</v>
      </c>
      <c r="M31" s="32" t="s">
        <v>51</v>
      </c>
      <c r="N31" s="37" t="e">
        <f>(N29/O29)-1</f>
        <v>#REF!</v>
      </c>
      <c r="R31" s="32" t="s">
        <v>51</v>
      </c>
      <c r="S31" s="37" t="e">
        <f>(S29/T29)-1</f>
        <v>#REF!</v>
      </c>
      <c r="W31" s="32" t="s">
        <v>51</v>
      </c>
      <c r="X31" s="37" t="e">
        <f>(X29/Y29)-1</f>
        <v>#REF!</v>
      </c>
    </row>
  </sheetData>
  <mergeCells count="70">
    <mergeCell ref="V24:W24"/>
    <mergeCell ref="X24:Y24"/>
    <mergeCell ref="V27:Y27"/>
    <mergeCell ref="V11:W11"/>
    <mergeCell ref="X11:Y11"/>
    <mergeCell ref="V18:W18"/>
    <mergeCell ref="X18:Y18"/>
    <mergeCell ref="V21:W21"/>
    <mergeCell ref="X21:Y21"/>
    <mergeCell ref="V1:Y1"/>
    <mergeCell ref="V2:W2"/>
    <mergeCell ref="X2:Y2"/>
    <mergeCell ref="V4:W4"/>
    <mergeCell ref="X4:Y4"/>
    <mergeCell ref="Q24:R24"/>
    <mergeCell ref="S24:T24"/>
    <mergeCell ref="Q27:T27"/>
    <mergeCell ref="Q11:R11"/>
    <mergeCell ref="S11:T11"/>
    <mergeCell ref="Q18:R18"/>
    <mergeCell ref="S18:T18"/>
    <mergeCell ref="Q21:R21"/>
    <mergeCell ref="S21:T21"/>
    <mergeCell ref="L21:M21"/>
    <mergeCell ref="N21:O21"/>
    <mergeCell ref="L24:M24"/>
    <mergeCell ref="N24:O24"/>
    <mergeCell ref="L27:O27"/>
    <mergeCell ref="Q1:T1"/>
    <mergeCell ref="Q2:R2"/>
    <mergeCell ref="S2:T2"/>
    <mergeCell ref="Q4:R4"/>
    <mergeCell ref="S4:T4"/>
    <mergeCell ref="L11:M11"/>
    <mergeCell ref="N11:O11"/>
    <mergeCell ref="L18:M18"/>
    <mergeCell ref="N18:O18"/>
    <mergeCell ref="G18:H18"/>
    <mergeCell ref="I18:J18"/>
    <mergeCell ref="G11:H11"/>
    <mergeCell ref="I11:J11"/>
    <mergeCell ref="L1:O1"/>
    <mergeCell ref="L2:M2"/>
    <mergeCell ref="N2:O2"/>
    <mergeCell ref="L4:M4"/>
    <mergeCell ref="N4:O4"/>
    <mergeCell ref="G1:J1"/>
    <mergeCell ref="G2:H2"/>
    <mergeCell ref="I2:J2"/>
    <mergeCell ref="G4:H4"/>
    <mergeCell ref="I4:J4"/>
    <mergeCell ref="B27:E27"/>
    <mergeCell ref="B2:C2"/>
    <mergeCell ref="D2:E2"/>
    <mergeCell ref="B18:C18"/>
    <mergeCell ref="B21:C21"/>
    <mergeCell ref="B24:C24"/>
    <mergeCell ref="D18:E18"/>
    <mergeCell ref="D21:E21"/>
    <mergeCell ref="D24:E24"/>
    <mergeCell ref="G27:J27"/>
    <mergeCell ref="G21:H21"/>
    <mergeCell ref="I21:J21"/>
    <mergeCell ref="G24:H24"/>
    <mergeCell ref="I24:J24"/>
    <mergeCell ref="B1:E1"/>
    <mergeCell ref="B4:C4"/>
    <mergeCell ref="B11:C11"/>
    <mergeCell ref="D11:E11"/>
    <mergeCell ref="D4:E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845F2-6B6B-4AC2-8C26-55A66343CCC3}">
  <dimension ref="A1:F6"/>
  <sheetViews>
    <sheetView workbookViewId="0">
      <selection activeCell="F9" sqref="F9"/>
    </sheetView>
  </sheetViews>
  <sheetFormatPr defaultRowHeight="15"/>
  <cols>
    <col min="1" max="1" width="8.7109375" bestFit="1" customWidth="1"/>
  </cols>
  <sheetData>
    <row r="1" spans="1:6">
      <c r="B1" t="s">
        <v>29</v>
      </c>
      <c r="C1" t="s">
        <v>31</v>
      </c>
      <c r="E1" t="s">
        <v>26</v>
      </c>
      <c r="F1" t="s">
        <v>30</v>
      </c>
    </row>
    <row r="2" spans="1:6">
      <c r="A2">
        <f>Background!B5</f>
        <v>2020</v>
      </c>
      <c r="B2">
        <f>Background!C18</f>
        <v>99.99</v>
      </c>
      <c r="C2" s="2" t="e">
        <f>Calculations!D29</f>
        <v>#REF!</v>
      </c>
      <c r="D2">
        <v>2020</v>
      </c>
      <c r="E2">
        <f>Background!C19</f>
        <v>54</v>
      </c>
      <c r="F2" s="2" t="e">
        <f>Calculations!D30</f>
        <v>#REF!</v>
      </c>
    </row>
    <row r="3" spans="1:6">
      <c r="A3">
        <f>Background!B6</f>
        <v>2030</v>
      </c>
      <c r="B3">
        <f>Background!C18</f>
        <v>99.99</v>
      </c>
      <c r="C3" s="2" t="e">
        <f>Calculations!I29</f>
        <v>#REF!</v>
      </c>
      <c r="D3">
        <v>2030</v>
      </c>
      <c r="E3">
        <f>Background!C19</f>
        <v>54</v>
      </c>
      <c r="F3" s="2" t="e">
        <f>Calculations!I30</f>
        <v>#REF!</v>
      </c>
    </row>
    <row r="4" spans="1:6">
      <c r="A4">
        <f>Background!B7</f>
        <v>2033</v>
      </c>
      <c r="B4">
        <f>Background!$C$20</f>
        <v>54</v>
      </c>
      <c r="C4" s="2" t="e">
        <f>C3-((C3-C5)*(3/10))</f>
        <v>#REF!</v>
      </c>
      <c r="D4">
        <v>2033</v>
      </c>
      <c r="E4">
        <f>Background!$C$21</f>
        <v>35</v>
      </c>
      <c r="F4" s="2" t="e">
        <f>F3-((F3-F5)*(3/10))</f>
        <v>#REF!</v>
      </c>
    </row>
    <row r="5" spans="1:6">
      <c r="A5">
        <f>Background!B8</f>
        <v>2040</v>
      </c>
      <c r="B5">
        <f>Background!$C$20</f>
        <v>54</v>
      </c>
      <c r="C5" s="2" t="e">
        <f>Calculations!N29</f>
        <v>#REF!</v>
      </c>
      <c r="D5">
        <v>2040</v>
      </c>
      <c r="E5">
        <f>Background!$C$21</f>
        <v>35</v>
      </c>
      <c r="F5" s="2" t="e">
        <f>Calculations!N30</f>
        <v>#REF!</v>
      </c>
    </row>
    <row r="6" spans="1:6">
      <c r="A6">
        <f>Background!B9</f>
        <v>2050</v>
      </c>
      <c r="B6">
        <f>Background!$C$20</f>
        <v>54</v>
      </c>
      <c r="C6" s="2" t="e">
        <f>Calculations!S29</f>
        <v>#REF!</v>
      </c>
      <c r="D6">
        <v>2050</v>
      </c>
      <c r="E6">
        <f>Background!$C$21</f>
        <v>35</v>
      </c>
      <c r="F6" s="2" t="e">
        <f>Calculations!S30</f>
        <v>#REF!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F0021-F5DC-49D0-9771-3F7B5C6028FA}">
  <sheetPr>
    <pageSetUpPr fitToPage="1"/>
  </sheetPr>
  <dimension ref="A1:K31"/>
  <sheetViews>
    <sheetView view="pageLayout" topLeftCell="A18" zoomScaleNormal="100" zoomScaleSheetLayoutView="130" workbookViewId="0">
      <selection activeCell="F27" sqref="F27"/>
    </sheetView>
  </sheetViews>
  <sheetFormatPr defaultRowHeight="15"/>
  <cols>
    <col min="1" max="1" width="14.140625" style="16" customWidth="1"/>
    <col min="2" max="2" width="4.140625" style="16" customWidth="1"/>
    <col min="3" max="3" width="10" style="16" customWidth="1"/>
    <col min="4" max="4" width="5.140625" style="16" customWidth="1"/>
    <col min="5" max="8" width="10" style="16" customWidth="1"/>
    <col min="9" max="9" width="8.140625" style="16" bestFit="1" customWidth="1"/>
    <col min="10" max="10" width="9.140625" style="16"/>
    <col min="11" max="11" width="10.28515625" style="16" customWidth="1"/>
  </cols>
  <sheetData>
    <row r="1" spans="1:11" ht="30">
      <c r="A1" s="51" t="s">
        <v>42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1" ht="15" customHeight="1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</row>
    <row r="4" spans="1:11">
      <c r="B4" s="21" t="s">
        <v>32</v>
      </c>
    </row>
    <row r="5" spans="1:11">
      <c r="C5" s="16" t="str">
        <f>Background!B3</f>
        <v>The Atlanta Region's Plan RTP (2020) - Amendment #6</v>
      </c>
    </row>
    <row r="7" spans="1:11">
      <c r="B7" s="21" t="s">
        <v>2</v>
      </c>
    </row>
    <row r="8" spans="1:11">
      <c r="C8" s="16" t="str">
        <f>Background!B11</f>
        <v>1997 8-hr. Ozone (Partial Orphan Maintenance Area)</v>
      </c>
    </row>
    <row r="9" spans="1:11">
      <c r="C9" s="16" t="str">
        <f>Background!B12</f>
        <v>2008 8-hr. Ozone (Maintenance Area)</v>
      </c>
    </row>
    <row r="10" spans="1:11">
      <c r="C10" s="16" t="str">
        <f>Background!B13</f>
        <v>2015 8-hr. Ozone (Maintenance Area)</v>
      </c>
    </row>
    <row r="12" spans="1:11">
      <c r="B12" s="21" t="s">
        <v>33</v>
      </c>
    </row>
    <row r="13" spans="1:11">
      <c r="C13" s="16" t="str">
        <f>Background!B15</f>
        <v>6 counties + 1 county (2015 Maintenance Area)</v>
      </c>
    </row>
    <row r="15" spans="1:11">
      <c r="B15" s="21" t="s">
        <v>34</v>
      </c>
    </row>
    <row r="16" spans="1:11">
      <c r="C16" s="16" t="s">
        <v>35</v>
      </c>
    </row>
    <row r="17" spans="2:9">
      <c r="C17" s="16" t="s">
        <v>66</v>
      </c>
    </row>
    <row r="19" spans="2:9">
      <c r="B19" s="21" t="s">
        <v>36</v>
      </c>
    </row>
    <row r="20" spans="2:9">
      <c r="E20" s="28" t="s">
        <v>27</v>
      </c>
      <c r="F20" s="28" t="s">
        <v>39</v>
      </c>
      <c r="G20" s="28" t="s">
        <v>14</v>
      </c>
      <c r="H20" s="52" t="s">
        <v>28</v>
      </c>
      <c r="I20" s="52" t="s">
        <v>54</v>
      </c>
    </row>
    <row r="21" spans="2:9">
      <c r="C21" s="27"/>
      <c r="E21" s="27" t="s">
        <v>13</v>
      </c>
      <c r="F21" s="27" t="s">
        <v>56</v>
      </c>
      <c r="G21" s="27" t="s">
        <v>55</v>
      </c>
      <c r="H21" s="53"/>
      <c r="I21" s="53" t="s">
        <v>54</v>
      </c>
    </row>
    <row r="22" spans="2:9">
      <c r="C22" s="49">
        <v>2020</v>
      </c>
      <c r="D22" s="19" t="s">
        <v>38</v>
      </c>
      <c r="E22" s="40">
        <f>Background!$C$18</f>
        <v>99.99</v>
      </c>
      <c r="F22" s="39" t="e">
        <f>Calculations!D29</f>
        <v>#REF!</v>
      </c>
      <c r="G22" s="20" t="s">
        <v>67</v>
      </c>
      <c r="H22" s="20" t="e">
        <f t="shared" ref="H22:H31" si="0">IF(F22&lt;1,"No Data",IF(AND(F22&gt;1,F22&lt;E22),"Pass","Fail"))</f>
        <v>#REF!</v>
      </c>
      <c r="I22" s="20" t="s">
        <v>67</v>
      </c>
    </row>
    <row r="23" spans="2:9">
      <c r="C23" s="50"/>
      <c r="D23" s="18" t="s">
        <v>8</v>
      </c>
      <c r="E23" s="40">
        <f>Background!$C$19</f>
        <v>54</v>
      </c>
      <c r="F23" s="40" t="e">
        <f>Calculations!D30</f>
        <v>#REF!</v>
      </c>
      <c r="G23" s="20" t="s">
        <v>67</v>
      </c>
      <c r="H23" s="26" t="e">
        <f t="shared" si="0"/>
        <v>#REF!</v>
      </c>
      <c r="I23" s="20" t="s">
        <v>67</v>
      </c>
    </row>
    <row r="24" spans="2:9">
      <c r="C24" s="49">
        <v>2030</v>
      </c>
      <c r="D24" s="19" t="s">
        <v>38</v>
      </c>
      <c r="E24" s="40">
        <f>Background!$C$18</f>
        <v>99.99</v>
      </c>
      <c r="F24" s="39" t="e">
        <f>Calculations!I29</f>
        <v>#REF!</v>
      </c>
      <c r="G24" s="20" t="s">
        <v>67</v>
      </c>
      <c r="H24" s="20" t="e">
        <f t="shared" si="0"/>
        <v>#REF!</v>
      </c>
      <c r="I24" s="20" t="s">
        <v>67</v>
      </c>
    </row>
    <row r="25" spans="2:9">
      <c r="C25" s="50"/>
      <c r="D25" s="18" t="s">
        <v>8</v>
      </c>
      <c r="E25" s="40">
        <f>Background!$C$19</f>
        <v>54</v>
      </c>
      <c r="F25" s="40" t="e">
        <f>Calculations!I30</f>
        <v>#REF!</v>
      </c>
      <c r="G25" s="20" t="s">
        <v>67</v>
      </c>
      <c r="H25" s="26" t="e">
        <f t="shared" si="0"/>
        <v>#REF!</v>
      </c>
      <c r="I25" s="20" t="s">
        <v>67</v>
      </c>
    </row>
    <row r="26" spans="2:9">
      <c r="C26" s="49">
        <v>2033</v>
      </c>
      <c r="D26" s="19" t="s">
        <v>38</v>
      </c>
      <c r="E26" s="39">
        <f>Background!$C$20</f>
        <v>54</v>
      </c>
      <c r="F26" s="39" t="e">
        <f>F24-((F24-F28)*(3/10))</f>
        <v>#REF!</v>
      </c>
      <c r="G26" s="20" t="s">
        <v>67</v>
      </c>
      <c r="H26" s="20" t="e">
        <f t="shared" ref="H26:H27" si="1">IF(F26&lt;1,"No Data",IF(AND(F26&gt;1,F26&lt;E26),"Pass","Fail"))</f>
        <v>#REF!</v>
      </c>
      <c r="I26" s="20" t="s">
        <v>67</v>
      </c>
    </row>
    <row r="27" spans="2:9">
      <c r="C27" s="50"/>
      <c r="D27" s="18" t="s">
        <v>8</v>
      </c>
      <c r="E27" s="40">
        <f>Background!$C$21</f>
        <v>35</v>
      </c>
      <c r="F27" s="39" t="e">
        <f>F25-((F25-F29)*(3/10))</f>
        <v>#REF!</v>
      </c>
      <c r="G27" s="20" t="s">
        <v>67</v>
      </c>
      <c r="H27" s="26" t="e">
        <f t="shared" si="1"/>
        <v>#REF!</v>
      </c>
      <c r="I27" s="20" t="s">
        <v>67</v>
      </c>
    </row>
    <row r="28" spans="2:9">
      <c r="C28" s="49">
        <v>2040</v>
      </c>
      <c r="D28" s="19" t="s">
        <v>38</v>
      </c>
      <c r="E28" s="39">
        <f>Background!$C$20</f>
        <v>54</v>
      </c>
      <c r="F28" s="39" t="e">
        <f>Calculations!N29</f>
        <v>#REF!</v>
      </c>
      <c r="G28" s="20" t="s">
        <v>67</v>
      </c>
      <c r="H28" s="20" t="e">
        <f t="shared" si="0"/>
        <v>#REF!</v>
      </c>
      <c r="I28" s="20" t="s">
        <v>67</v>
      </c>
    </row>
    <row r="29" spans="2:9">
      <c r="C29" s="50"/>
      <c r="D29" s="18" t="s">
        <v>8</v>
      </c>
      <c r="E29" s="40">
        <f>Background!$C$21</f>
        <v>35</v>
      </c>
      <c r="F29" s="40" t="e">
        <f>Calculations!N30</f>
        <v>#REF!</v>
      </c>
      <c r="G29" s="20" t="s">
        <v>67</v>
      </c>
      <c r="H29" s="26" t="e">
        <f t="shared" si="0"/>
        <v>#REF!</v>
      </c>
      <c r="I29" s="20" t="s">
        <v>67</v>
      </c>
    </row>
    <row r="30" spans="2:9">
      <c r="C30" s="49">
        <v>2050</v>
      </c>
      <c r="D30" s="19" t="s">
        <v>38</v>
      </c>
      <c r="E30" s="39">
        <f>Background!$C$20</f>
        <v>54</v>
      </c>
      <c r="F30" s="39" t="e">
        <f>Calculations!S29</f>
        <v>#REF!</v>
      </c>
      <c r="G30" s="20" t="s">
        <v>67</v>
      </c>
      <c r="H30" s="20" t="e">
        <f t="shared" si="0"/>
        <v>#REF!</v>
      </c>
      <c r="I30" s="20" t="s">
        <v>67</v>
      </c>
    </row>
    <row r="31" spans="2:9">
      <c r="C31" s="50"/>
      <c r="D31" s="18" t="s">
        <v>8</v>
      </c>
      <c r="E31" s="40">
        <f>Background!$C$21</f>
        <v>35</v>
      </c>
      <c r="F31" s="40" t="e">
        <f>Calculations!S30</f>
        <v>#REF!</v>
      </c>
      <c r="G31" s="20" t="s">
        <v>67</v>
      </c>
      <c r="H31" s="26" t="e">
        <f t="shared" si="0"/>
        <v>#REF!</v>
      </c>
      <c r="I31" s="20" t="s">
        <v>67</v>
      </c>
    </row>
  </sheetData>
  <mergeCells count="8">
    <mergeCell ref="C30:C31"/>
    <mergeCell ref="A1:K1"/>
    <mergeCell ref="H20:H21"/>
    <mergeCell ref="C22:C23"/>
    <mergeCell ref="C24:C25"/>
    <mergeCell ref="C28:C29"/>
    <mergeCell ref="I20:I21"/>
    <mergeCell ref="C26:C27"/>
  </mergeCells>
  <conditionalFormatting sqref="H22:H31">
    <cfRule type="containsText" dxfId="1" priority="3" operator="containsText" text="Fail">
      <formula>NOT(ISERROR(SEARCH("Fail",H22)))</formula>
    </cfRule>
    <cfRule type="containsText" dxfId="0" priority="4" operator="containsText" text="Pass">
      <formula>NOT(ISERROR(SEARCH("Pass",H22)))</formula>
    </cfRule>
  </conditionalFormatting>
  <printOptions horizontalCentered="1"/>
  <pageMargins left="0.7" right="0.7" top="0.75" bottom="0.75" header="0.3" footer="0.3"/>
  <pageSetup scale="9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6F6BD0599F3A4FA6CCD7B5E6462884" ma:contentTypeVersion="6" ma:contentTypeDescription="Create a new document." ma:contentTypeScope="" ma:versionID="d8c9ee7bb68b59b8edf126c44858e233">
  <xsd:schema xmlns:xsd="http://www.w3.org/2001/XMLSchema" xmlns:xs="http://www.w3.org/2001/XMLSchema" xmlns:p="http://schemas.microsoft.com/office/2006/metadata/properties" xmlns:ns2="6cf03daf-f362-4c6d-b7d4-cfa518cde295" targetNamespace="http://schemas.microsoft.com/office/2006/metadata/properties" ma:root="true" ma:fieldsID="6c406bb8c8a270c031f44bbb27fb1b55" ns2:_="">
    <xsd:import namespace="6cf03daf-f362-4c6d-b7d4-cfa518cde2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f03daf-f362-4c6d-b7d4-cfa518cde2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154B4FC-B51F-4800-BB63-133CAFDF99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cf03daf-f362-4c6d-b7d4-cfa518cde2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9CA868D-05C2-4BEE-8E5D-DC02E3895D6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A4CC224-589B-46F2-9B0B-D641893B778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Background</vt:lpstr>
      <vt:lpstr>InputData</vt:lpstr>
      <vt:lpstr>Sheet1</vt:lpstr>
      <vt:lpstr>Calculations</vt:lpstr>
      <vt:lpstr>ChartData</vt:lpstr>
      <vt:lpstr>Summary</vt:lpstr>
      <vt:lpstr>Summary!Print_Area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Abby Marinelli</dc:creator>
  <cp:lastModifiedBy>Grodzinsky, Gil</cp:lastModifiedBy>
  <cp:lastPrinted>2021-07-19T13:39:07Z</cp:lastPrinted>
  <dcterms:created xsi:type="dcterms:W3CDTF">2019-08-21T18:02:05Z</dcterms:created>
  <dcterms:modified xsi:type="dcterms:W3CDTF">2023-09-07T15:32:50Z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0x010100186F6BD0599F3A4FA6CCD7B5E6462884</vt:lpwstr>
  </property>
</Properties>
</file>