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12000" windowHeight="6660" tabRatio="742" firstSheet="3" activeTab="17"/>
  </bookViews>
  <sheets>
    <sheet name="Instructions" sheetId="1" r:id="rId1"/>
    <sheet name="Summary" sheetId="2" r:id="rId2"/>
    <sheet name="Profile Chart" sheetId="3" r:id="rId3"/>
    <sheet name="Seq. 1" sheetId="4" r:id="rId4"/>
    <sheet name="Seq. 2" sheetId="5" r:id="rId5"/>
    <sheet name="Seq. 3" sheetId="6" r:id="rId6"/>
    <sheet name="Seq. 4" sheetId="7" r:id="rId7"/>
    <sheet name="Seq. 5" sheetId="8" r:id="rId8"/>
    <sheet name="Seq. 6" sheetId="9" r:id="rId9"/>
    <sheet name="Seq. 8" sheetId="10" r:id="rId10"/>
    <sheet name="Seq. 9" sheetId="11" r:id="rId11"/>
    <sheet name="Seq. 10" sheetId="12" r:id="rId12"/>
    <sheet name="Seq. 11" sheetId="13" r:id="rId13"/>
    <sheet name="Seq. 12" sheetId="14" r:id="rId14"/>
    <sheet name="Seq. 13" sheetId="15" r:id="rId15"/>
    <sheet name="Seq. 14" sheetId="16" r:id="rId16"/>
    <sheet name="Seq. 15" sheetId="17" r:id="rId17"/>
    <sheet name="Seq. 16" sheetId="18" r:id="rId18"/>
    <sheet name="Seq. 17" sheetId="19" r:id="rId19"/>
    <sheet name="Seq. 18" sheetId="20" r:id="rId20"/>
    <sheet name="Seq. 19" sheetId="21" r:id="rId21"/>
    <sheet name="Seq. 20" sheetId="22" r:id="rId22"/>
  </sheets>
  <definedNames>
    <definedName name="_xlnm.Print_Area" localSheetId="3">'Seq. 1'!$A$1:$R$46</definedName>
    <definedName name="_xlnm.Print_Area" localSheetId="11">'Seq. 10'!$A$1:$R$46</definedName>
    <definedName name="_xlnm.Print_Area" localSheetId="12">'Seq. 11'!$A$1:$R$46</definedName>
    <definedName name="_xlnm.Print_Area" localSheetId="13">'Seq. 12'!$A$1:$R$46</definedName>
    <definedName name="_xlnm.Print_Area" localSheetId="14">'Seq. 13'!$A$1:$R$46</definedName>
    <definedName name="_xlnm.Print_Area" localSheetId="15">'Seq. 14'!$A$1:$R$46</definedName>
    <definedName name="_xlnm.Print_Area" localSheetId="16">'Seq. 15'!$A$1:$R$46</definedName>
    <definedName name="_xlnm.Print_Area" localSheetId="17">'Seq. 16'!$A$1:$R$46</definedName>
    <definedName name="_xlnm.Print_Area" localSheetId="18">'Seq. 17'!$A$1:$R$46</definedName>
    <definedName name="_xlnm.Print_Area" localSheetId="19">'Seq. 18'!$A$1:$R$46</definedName>
    <definedName name="_xlnm.Print_Area" localSheetId="20">'Seq. 19'!$A$1:$R$46</definedName>
    <definedName name="_xlnm.Print_Area" localSheetId="4">'Seq. 2'!$A$1:$R$46</definedName>
    <definedName name="_xlnm.Print_Area" localSheetId="21">'Seq. 20'!$A$1:$R$46</definedName>
    <definedName name="_xlnm.Print_Area" localSheetId="5">'Seq. 3'!$A$1:$R$46</definedName>
    <definedName name="_xlnm.Print_Area" localSheetId="6">'Seq. 4'!$A$1:$R$46</definedName>
    <definedName name="_xlnm.Print_Area" localSheetId="7">'Seq. 5'!$A$1:$R$46</definedName>
    <definedName name="_xlnm.Print_Area" localSheetId="8">'Seq. 6'!$A$1:$R$46</definedName>
    <definedName name="_xlnm.Print_Area" localSheetId="9">'Seq. 8'!$A$1:$R$46</definedName>
    <definedName name="_xlnm.Print_Area" localSheetId="10">'Seq. 9'!$A$1:$R$46</definedName>
    <definedName name="_xlnm.Print_Area" localSheetId="1">'Summary'!$A$1:$X$40</definedName>
  </definedNames>
  <calcPr fullCalcOnLoad="1"/>
</workbook>
</file>

<file path=xl/sharedStrings.xml><?xml version="1.0" encoding="utf-8"?>
<sst xmlns="http://schemas.openxmlformats.org/spreadsheetml/2006/main" count="1065" uniqueCount="119">
  <si>
    <t>System Name</t>
  </si>
  <si>
    <t>Rapid Mix, In Line</t>
  </si>
  <si>
    <t>Rapid Mix, Basin</t>
  </si>
  <si>
    <t>Flocculation Basin</t>
  </si>
  <si>
    <t>Sedimentation Basin</t>
  </si>
  <si>
    <t>Filter</t>
  </si>
  <si>
    <t>Clear Well</t>
  </si>
  <si>
    <t>Contact Basin</t>
  </si>
  <si>
    <t>Finished Water Reservoir</t>
  </si>
  <si>
    <t>Pipe Line</t>
  </si>
  <si>
    <t>Sequence Description:</t>
  </si>
  <si>
    <t>Select Contactor Type:</t>
  </si>
  <si>
    <t>System Number</t>
  </si>
  <si>
    <t>Treatment Plant Name</t>
  </si>
  <si>
    <t>Applied Baffling Factor:</t>
  </si>
  <si>
    <t xml:space="preserve">Compliance Period Beginning Date </t>
  </si>
  <si>
    <t xml:space="preserve"> (mm/dd/yy)</t>
  </si>
  <si>
    <t>Prepared By</t>
  </si>
  <si>
    <t xml:space="preserve">               Totals</t>
  </si>
  <si>
    <t>Inactivation</t>
  </si>
  <si>
    <t>Date</t>
  </si>
  <si>
    <t>Logs of</t>
  </si>
  <si>
    <t>Ratio</t>
  </si>
  <si>
    <t>Average</t>
  </si>
  <si>
    <t>Volumes</t>
  </si>
  <si>
    <t>Total</t>
  </si>
  <si>
    <t>Effective</t>
  </si>
  <si>
    <t>Allowed</t>
  </si>
  <si>
    <t>Contact Time</t>
  </si>
  <si>
    <t>Calculated</t>
  </si>
  <si>
    <t>Tracer</t>
  </si>
  <si>
    <t>(gal)</t>
  </si>
  <si>
    <t>(min)</t>
  </si>
  <si>
    <t>Disinfectant</t>
  </si>
  <si>
    <t>Residual</t>
  </si>
  <si>
    <t>(mg/L)</t>
  </si>
  <si>
    <t>pH</t>
  </si>
  <si>
    <t>Temperature</t>
  </si>
  <si>
    <r>
      <t>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C)</t>
    </r>
  </si>
  <si>
    <t>CT</t>
  </si>
  <si>
    <t>Provided</t>
  </si>
  <si>
    <t>(mg*min/L)</t>
  </si>
  <si>
    <t>Averages</t>
  </si>
  <si>
    <t>Inactivation Provided</t>
  </si>
  <si>
    <t>CT Ratio</t>
  </si>
  <si>
    <t>Logs</t>
  </si>
  <si>
    <t>Profile for:</t>
  </si>
  <si>
    <t>#1</t>
  </si>
  <si>
    <t>#2</t>
  </si>
  <si>
    <t>#3</t>
  </si>
  <si>
    <t>#4</t>
  </si>
  <si>
    <t>#6</t>
  </si>
  <si>
    <t>#7</t>
  </si>
  <si>
    <t>#8</t>
  </si>
  <si>
    <t>#9</t>
  </si>
  <si>
    <t>#10</t>
  </si>
  <si>
    <t>Inactivation Ratio Summary for Individual Sequences</t>
  </si>
  <si>
    <t>#5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</si>
  <si>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</si>
  <si>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</si>
  <si>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</si>
  <si>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</si>
  <si>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</si>
  <si>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</si>
  <si>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</si>
  <si>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</si>
  <si>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</si>
  <si>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</si>
  <si>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Flow</t>
  </si>
  <si>
    <t>Rate</t>
  </si>
  <si>
    <t>(gpm)</t>
  </si>
  <si>
    <t>Select Disinfectant:</t>
  </si>
  <si>
    <t>Free Chlorine</t>
  </si>
  <si>
    <t>Clhlorine Dioxide</t>
  </si>
  <si>
    <t>Chloramines</t>
  </si>
  <si>
    <t>Ozone</t>
  </si>
  <si>
    <t>3 log</t>
  </si>
  <si>
    <t>1.</t>
  </si>
  <si>
    <t>2.</t>
  </si>
  <si>
    <t>All raw data measurements must reflect peak daily flow conditions.  Effective</t>
  </si>
  <si>
    <t>volumes and CT values vary significantly with changes in flow rate and water</t>
  </si>
  <si>
    <t>This spreadsheet first calculates total vessel volume.  Then, it factors in water</t>
  </si>
  <si>
    <t>depth.  The allowed volume is calculated last, using baffling factors.</t>
  </si>
  <si>
    <r>
      <t xml:space="preserve">All cells which display </t>
    </r>
    <r>
      <rPr>
        <sz val="9"/>
        <color indexed="10"/>
        <rFont val="Arial"/>
        <family val="2"/>
      </rPr>
      <t>RED</t>
    </r>
    <r>
      <rPr>
        <sz val="9"/>
        <rFont val="Arial"/>
        <family val="2"/>
      </rPr>
      <t xml:space="preserve"> include calculations, and cannot be changed.</t>
    </r>
  </si>
  <si>
    <r>
      <t xml:space="preserve">Likewise, all cells which display </t>
    </r>
    <r>
      <rPr>
        <sz val="9"/>
        <color indexed="12"/>
        <rFont val="Arial"/>
        <family val="2"/>
      </rPr>
      <t>BLUE</t>
    </r>
    <r>
      <rPr>
        <sz val="9"/>
        <rFont val="Arial"/>
        <family val="2"/>
      </rPr>
      <t xml:space="preserve"> are linked to other areas in the workbook,</t>
    </r>
  </si>
  <si>
    <r>
      <t xml:space="preserve">and cannot be changed.  All data entry displays in </t>
    </r>
    <r>
      <rPr>
        <sz val="9"/>
        <color indexed="21"/>
        <rFont val="Arial"/>
        <family val="2"/>
      </rPr>
      <t>TEAL</t>
    </r>
    <r>
      <rPr>
        <sz val="9"/>
        <rFont val="Arial"/>
        <family val="2"/>
      </rPr>
      <t>.</t>
    </r>
  </si>
  <si>
    <t>From the volume calculations and flow rate, the spreadsheet derives contact</t>
  </si>
  <si>
    <t>time.  Contact time from tracer studies can also be input.  The spreadsheet</t>
  </si>
  <si>
    <t>depth.  Furthermore, CT varies with water chemistry.  Measure disinfectant</t>
  </si>
  <si>
    <t>residual, pH and temperature at the end of the sequence.</t>
  </si>
  <si>
    <t>mathematical representations of the tables contained in the Disinfection Profiling</t>
  </si>
  <si>
    <t>Free chlorine calculations use a complex interpolating polynomial which correctly</t>
  </si>
  <si>
    <t>reproduces virtually all of the Table values, achieving a coefficient of correlation</t>
  </si>
  <si>
    <t>data used in the calculations.</t>
  </si>
  <si>
    <t>and Benchmarking Guidance Manual.  The algorithm calculates values between</t>
  </si>
  <si>
    <t>those in the tables, eliminating the need for interpolation.</t>
  </si>
  <si>
    <t>Chlorine dioxide, chloramines and ozone calculations match the Tables exactly.</t>
  </si>
  <si>
    <t>ANALYSIS MAY REQUIRE AN ADDITIONAL ANALYSIS FOR VIRUSES.</t>
  </si>
  <si>
    <r>
      <t xml:space="preserve">CT calculation for 3 log (99.9%) </t>
    </r>
    <r>
      <rPr>
        <i/>
        <sz val="9"/>
        <rFont val="Arial"/>
        <family val="2"/>
      </rPr>
      <t>Giardia lamblia</t>
    </r>
    <r>
      <rPr>
        <sz val="9"/>
        <rFont val="Arial"/>
        <family val="2"/>
      </rPr>
      <t xml:space="preserve"> inactivation is performed using</t>
    </r>
  </si>
  <si>
    <r>
      <t xml:space="preserve">THIS WORKBOOK CHECKS </t>
    </r>
    <r>
      <rPr>
        <b/>
        <i/>
        <sz val="9"/>
        <rFont val="Arial"/>
        <family val="2"/>
      </rPr>
      <t>G. lamblia</t>
    </r>
    <r>
      <rPr>
        <b/>
        <sz val="9"/>
        <rFont val="Arial"/>
        <family val="2"/>
      </rPr>
      <t xml:space="preserve"> INACTIVATION ONLY.  COMPLETE</t>
    </r>
  </si>
  <si>
    <t>3.</t>
  </si>
  <si>
    <t>uses tracer study data, where it exists, or, in its' absence, calculated contact time</t>
  </si>
  <si>
    <t>to calculate the CT provided.</t>
  </si>
  <si>
    <t>4.</t>
  </si>
  <si>
    <t>The workbook updates the Summary and Profile Chart as data input takes place.</t>
  </si>
  <si>
    <t>Inactivation Ratio and Log Inactivation calculations occur automatically, both for</t>
  </si>
  <si>
    <t>the Sequence receiving input, and for the Summary.</t>
  </si>
  <si>
    <t>Address questions regarding this workbook to its' creator:</t>
  </si>
  <si>
    <t>Russell J. Topham, P.E.</t>
  </si>
  <si>
    <t>Utah Division of Drinking Water</t>
  </si>
  <si>
    <t>150 North 1950 West</t>
  </si>
  <si>
    <t>P.O. Box 144830</t>
  </si>
  <si>
    <t>Salt Lake City, Utah 84114-4830</t>
  </si>
  <si>
    <t>rtopham@deq.state.ut.us</t>
  </si>
  <si>
    <t>of .99999.  Calculated values vary less than the instruments used to gather the</t>
  </si>
  <si>
    <t>5.</t>
  </si>
  <si>
    <t>All baffling factors are taken from the Guidance.  Only in the case of a clear well,</t>
  </si>
  <si>
    <t>finished water reservoir or dedicated contact basin was assignment of baffling</t>
  </si>
  <si>
    <t xml:space="preserve">by the State anticipated.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</si>
</sst>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#,##0.0"/>
    <numFmt numFmtId="167" formatCode="mmmm\-yy"/>
    <numFmt numFmtId="168" formatCode="dd\-mmm\-yy"/>
    <numFmt numFmtId="169" formatCode="mmm\-yyyy"/>
  </numFmts>
  <fonts count="57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21"/>
      <name val="Arial"/>
      <family val="2"/>
    </font>
    <font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9"/>
      <name val="Arial"/>
      <family val="2"/>
    </font>
    <font>
      <sz val="7"/>
      <color indexed="2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2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5" fillId="33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33" borderId="10" xfId="0" applyFont="1" applyFill="1" applyBorder="1" applyAlignment="1" applyProtection="1">
      <alignment/>
      <protection hidden="1" locked="0"/>
    </xf>
    <xf numFmtId="0" fontId="8" fillId="33" borderId="0" xfId="0" applyFont="1" applyFill="1" applyAlignment="1" applyProtection="1">
      <alignment/>
      <protection hidden="1"/>
    </xf>
    <xf numFmtId="0" fontId="7" fillId="33" borderId="11" xfId="0" applyFont="1" applyFill="1" applyBorder="1" applyAlignment="1" applyProtection="1">
      <alignment/>
      <protection hidden="1" locked="0"/>
    </xf>
    <xf numFmtId="0" fontId="5" fillId="34" borderId="0" xfId="0" applyFont="1" applyFill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/>
      <protection hidden="1"/>
    </xf>
    <xf numFmtId="0" fontId="5" fillId="33" borderId="18" xfId="0" applyFont="1" applyFill="1" applyBorder="1" applyAlignment="1" applyProtection="1">
      <alignment/>
      <protection hidden="1"/>
    </xf>
    <xf numFmtId="0" fontId="5" fillId="33" borderId="19" xfId="0" applyFont="1" applyFill="1" applyBorder="1" applyAlignment="1" applyProtection="1">
      <alignment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0" fontId="5" fillId="34" borderId="21" xfId="0" applyFont="1" applyFill="1" applyBorder="1" applyAlignment="1" applyProtection="1">
      <alignment/>
      <protection hidden="1"/>
    </xf>
    <xf numFmtId="0" fontId="5" fillId="34" borderId="22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right"/>
      <protection hidden="1"/>
    </xf>
    <xf numFmtId="49" fontId="7" fillId="33" borderId="10" xfId="0" applyNumberFormat="1" applyFont="1" applyFill="1" applyBorder="1" applyAlignment="1" applyProtection="1">
      <alignment horizontal="left"/>
      <protection hidden="1" locked="0"/>
    </xf>
    <xf numFmtId="0" fontId="5" fillId="33" borderId="23" xfId="0" applyFont="1" applyFill="1" applyBorder="1" applyAlignment="1" applyProtection="1">
      <alignment horizontal="center"/>
      <protection hidden="1"/>
    </xf>
    <xf numFmtId="0" fontId="5" fillId="33" borderId="24" xfId="0" applyFont="1" applyFill="1" applyBorder="1" applyAlignment="1" applyProtection="1">
      <alignment horizontal="center"/>
      <protection hidden="1"/>
    </xf>
    <xf numFmtId="0" fontId="5" fillId="33" borderId="25" xfId="0" applyFont="1" applyFill="1" applyBorder="1" applyAlignment="1" applyProtection="1">
      <alignment horizontal="center"/>
      <protection hidden="1"/>
    </xf>
    <xf numFmtId="0" fontId="5" fillId="33" borderId="26" xfId="0" applyFont="1" applyFill="1" applyBorder="1" applyAlignment="1" applyProtection="1">
      <alignment horizontal="center"/>
      <protection hidden="1"/>
    </xf>
    <xf numFmtId="0" fontId="5" fillId="33" borderId="27" xfId="0" applyFont="1" applyFill="1" applyBorder="1" applyAlignment="1" applyProtection="1">
      <alignment horizontal="center"/>
      <protection hidden="1"/>
    </xf>
    <xf numFmtId="6" fontId="5" fillId="33" borderId="14" xfId="0" applyNumberFormat="1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5" fillId="33" borderId="28" xfId="0" applyFont="1" applyFill="1" applyBorder="1" applyAlignment="1" applyProtection="1">
      <alignment horizontal="center"/>
      <protection hidden="1"/>
    </xf>
    <xf numFmtId="0" fontId="5" fillId="34" borderId="21" xfId="0" applyFont="1" applyFill="1" applyBorder="1" applyAlignment="1" applyProtection="1">
      <alignment horizontal="center"/>
      <protection hidden="1"/>
    </xf>
    <xf numFmtId="0" fontId="5" fillId="33" borderId="29" xfId="0" applyFont="1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/>
      <protection hidden="1"/>
    </xf>
    <xf numFmtId="14" fontId="11" fillId="33" borderId="11" xfId="0" applyNumberFormat="1" applyFont="1" applyFill="1" applyBorder="1" applyAlignment="1" applyProtection="1">
      <alignment horizontal="left"/>
      <protection hidden="1" locked="0"/>
    </xf>
    <xf numFmtId="0" fontId="1" fillId="35" borderId="30" xfId="0" applyFont="1" applyFill="1" applyBorder="1" applyAlignment="1" applyProtection="1">
      <alignment/>
      <protection hidden="1"/>
    </xf>
    <xf numFmtId="0" fontId="1" fillId="35" borderId="31" xfId="0" applyFont="1" applyFill="1" applyBorder="1" applyAlignment="1" applyProtection="1">
      <alignment/>
      <protection hidden="1"/>
    </xf>
    <xf numFmtId="0" fontId="1" fillId="35" borderId="31" xfId="0" applyFont="1" applyFill="1" applyBorder="1" applyAlignment="1" applyProtection="1">
      <alignment horizontal="right"/>
      <protection hidden="1"/>
    </xf>
    <xf numFmtId="49" fontId="4" fillId="35" borderId="31" xfId="0" applyNumberFormat="1" applyFont="1" applyFill="1" applyBorder="1" applyAlignment="1" applyProtection="1">
      <alignment horizontal="left"/>
      <protection hidden="1"/>
    </xf>
    <xf numFmtId="0" fontId="4" fillId="35" borderId="31" xfId="0" applyFont="1" applyFill="1" applyBorder="1" applyAlignment="1" applyProtection="1">
      <alignment/>
      <protection hidden="1"/>
    </xf>
    <xf numFmtId="0" fontId="5" fillId="35" borderId="31" xfId="0" applyFont="1" applyFill="1" applyBorder="1" applyAlignment="1" applyProtection="1">
      <alignment horizontal="right"/>
      <protection hidden="1"/>
    </xf>
    <xf numFmtId="0" fontId="1" fillId="35" borderId="32" xfId="0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35" borderId="33" xfId="0" applyFont="1" applyFill="1" applyBorder="1" applyAlignment="1" applyProtection="1">
      <alignment/>
      <protection hidden="1"/>
    </xf>
    <xf numFmtId="0" fontId="1" fillId="35" borderId="0" xfId="0" applyFont="1" applyFill="1" applyBorder="1" applyAlignment="1" applyProtection="1">
      <alignment/>
      <protection hidden="1"/>
    </xf>
    <xf numFmtId="0" fontId="1" fillId="35" borderId="0" xfId="0" applyFont="1" applyFill="1" applyBorder="1" applyAlignment="1" applyProtection="1">
      <alignment horizontal="right"/>
      <protection hidden="1"/>
    </xf>
    <xf numFmtId="49" fontId="4" fillId="35" borderId="0" xfId="0" applyNumberFormat="1" applyFont="1" applyFill="1" applyBorder="1" applyAlignment="1" applyProtection="1">
      <alignment horizontal="left"/>
      <protection hidden="1"/>
    </xf>
    <xf numFmtId="0" fontId="4" fillId="35" borderId="0" xfId="0" applyFont="1" applyFill="1" applyBorder="1" applyAlignment="1" applyProtection="1">
      <alignment/>
      <protection hidden="1"/>
    </xf>
    <xf numFmtId="0" fontId="5" fillId="35" borderId="0" xfId="0" applyFont="1" applyFill="1" applyBorder="1" applyAlignment="1" applyProtection="1">
      <alignment horizontal="right"/>
      <protection hidden="1"/>
    </xf>
    <xf numFmtId="0" fontId="1" fillId="35" borderId="34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 horizontal="left"/>
      <protection hidden="1"/>
    </xf>
    <xf numFmtId="0" fontId="1" fillId="35" borderId="35" xfId="0" applyFont="1" applyFill="1" applyBorder="1" applyAlignment="1" applyProtection="1">
      <alignment horizontal="right"/>
      <protection hidden="1"/>
    </xf>
    <xf numFmtId="0" fontId="1" fillId="35" borderId="36" xfId="0" applyFont="1" applyFill="1" applyBorder="1" applyAlignment="1" applyProtection="1">
      <alignment horizontal="right"/>
      <protection hidden="1"/>
    </xf>
    <xf numFmtId="167" fontId="4" fillId="35" borderId="36" xfId="0" applyNumberFormat="1" applyFont="1" applyFill="1" applyBorder="1" applyAlignment="1" applyProtection="1">
      <alignment horizontal="left"/>
      <protection hidden="1"/>
    </xf>
    <xf numFmtId="0" fontId="1" fillId="35" borderId="36" xfId="0" applyFont="1" applyFill="1" applyBorder="1" applyAlignment="1" applyProtection="1">
      <alignment/>
      <protection hidden="1"/>
    </xf>
    <xf numFmtId="0" fontId="5" fillId="35" borderId="36" xfId="0" applyFont="1" applyFill="1" applyBorder="1" applyAlignment="1" applyProtection="1">
      <alignment horizontal="right"/>
      <protection hidden="1"/>
    </xf>
    <xf numFmtId="0" fontId="1" fillId="35" borderId="37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33" borderId="38" xfId="0" applyFont="1" applyFill="1" applyBorder="1" applyAlignment="1" applyProtection="1">
      <alignment/>
      <protection hidden="1"/>
    </xf>
    <xf numFmtId="0" fontId="1" fillId="33" borderId="39" xfId="0" applyFont="1" applyFill="1" applyBorder="1" applyAlignment="1" applyProtection="1">
      <alignment horizontal="center"/>
      <protection hidden="1"/>
    </xf>
    <xf numFmtId="0" fontId="1" fillId="33" borderId="40" xfId="0" applyFont="1" applyFill="1" applyBorder="1" applyAlignment="1" applyProtection="1">
      <alignment horizontal="center"/>
      <protection hidden="1"/>
    </xf>
    <xf numFmtId="0" fontId="1" fillId="33" borderId="41" xfId="0" applyFont="1" applyFill="1" applyBorder="1" applyAlignment="1" applyProtection="1">
      <alignment/>
      <protection hidden="1"/>
    </xf>
    <xf numFmtId="0" fontId="1" fillId="33" borderId="42" xfId="0" applyFont="1" applyFill="1" applyBorder="1" applyAlignment="1" applyProtection="1">
      <alignment horizontal="center"/>
      <protection hidden="1"/>
    </xf>
    <xf numFmtId="0" fontId="1" fillId="33" borderId="43" xfId="0" applyFont="1" applyFill="1" applyBorder="1" applyAlignment="1" applyProtection="1">
      <alignment/>
      <protection hidden="1"/>
    </xf>
    <xf numFmtId="0" fontId="1" fillId="33" borderId="44" xfId="0" applyFont="1" applyFill="1" applyBorder="1" applyAlignment="1" applyProtection="1">
      <alignment horizontal="center"/>
      <protection hidden="1"/>
    </xf>
    <xf numFmtId="0" fontId="1" fillId="33" borderId="40" xfId="0" applyFont="1" applyFill="1" applyBorder="1" applyAlignment="1" applyProtection="1">
      <alignment/>
      <protection hidden="1"/>
    </xf>
    <xf numFmtId="0" fontId="1" fillId="33" borderId="31" xfId="0" applyFont="1" applyFill="1" applyBorder="1" applyAlignment="1" applyProtection="1">
      <alignment/>
      <protection hidden="1"/>
    </xf>
    <xf numFmtId="0" fontId="1" fillId="33" borderId="31" xfId="0" applyFont="1" applyFill="1" applyBorder="1" applyAlignment="1" applyProtection="1">
      <alignment horizontal="center"/>
      <protection hidden="1"/>
    </xf>
    <xf numFmtId="0" fontId="1" fillId="33" borderId="32" xfId="0" applyFont="1" applyFill="1" applyBorder="1" applyAlignment="1" applyProtection="1">
      <alignment horizontal="center"/>
      <protection hidden="1"/>
    </xf>
    <xf numFmtId="0" fontId="1" fillId="33" borderId="45" xfId="0" applyFont="1" applyFill="1" applyBorder="1" applyAlignment="1" applyProtection="1">
      <alignment horizontal="center"/>
      <protection hidden="1"/>
    </xf>
    <xf numFmtId="0" fontId="1" fillId="33" borderId="46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29" xfId="0" applyFont="1" applyFill="1" applyBorder="1" applyAlignment="1" applyProtection="1">
      <alignment horizontal="center"/>
      <protection hidden="1"/>
    </xf>
    <xf numFmtId="0" fontId="1" fillId="33" borderId="34" xfId="0" applyFont="1" applyFill="1" applyBorder="1" applyAlignment="1" applyProtection="1">
      <alignment horizontal="center"/>
      <protection hidden="1"/>
    </xf>
    <xf numFmtId="0" fontId="1" fillId="33" borderId="47" xfId="0" applyFont="1" applyFill="1" applyBorder="1" applyAlignment="1" applyProtection="1">
      <alignment/>
      <protection hidden="1"/>
    </xf>
    <xf numFmtId="0" fontId="1" fillId="33" borderId="48" xfId="0" applyFont="1" applyFill="1" applyBorder="1" applyAlignment="1" applyProtection="1">
      <alignment horizontal="center"/>
      <protection hidden="1"/>
    </xf>
    <xf numFmtId="0" fontId="1" fillId="33" borderId="49" xfId="0" applyFont="1" applyFill="1" applyBorder="1" applyAlignment="1" applyProtection="1">
      <alignment horizontal="center"/>
      <protection hidden="1"/>
    </xf>
    <xf numFmtId="0" fontId="1" fillId="33" borderId="36" xfId="0" applyFont="1" applyFill="1" applyBorder="1" applyAlignment="1" applyProtection="1">
      <alignment horizontal="center"/>
      <protection hidden="1"/>
    </xf>
    <xf numFmtId="0" fontId="1" fillId="33" borderId="36" xfId="0" applyFont="1" applyFill="1" applyBorder="1" applyAlignment="1" applyProtection="1">
      <alignment/>
      <protection hidden="1"/>
    </xf>
    <xf numFmtId="0" fontId="1" fillId="33" borderId="50" xfId="0" applyFont="1" applyFill="1" applyBorder="1" applyAlignment="1" applyProtection="1">
      <alignment horizontal="center"/>
      <protection hidden="1"/>
    </xf>
    <xf numFmtId="0" fontId="1" fillId="33" borderId="49" xfId="0" applyFont="1" applyFill="1" applyBorder="1" applyAlignment="1" applyProtection="1">
      <alignment/>
      <protection hidden="1"/>
    </xf>
    <xf numFmtId="0" fontId="1" fillId="33" borderId="49" xfId="0" applyFont="1" applyFill="1" applyBorder="1" applyAlignment="1" applyProtection="1">
      <alignment horizontal="center" vertical="justify"/>
      <protection hidden="1"/>
    </xf>
    <xf numFmtId="0" fontId="1" fillId="33" borderId="37" xfId="0" applyFont="1" applyFill="1" applyBorder="1" applyAlignment="1" applyProtection="1">
      <alignment horizontal="center"/>
      <protection hidden="1"/>
    </xf>
    <xf numFmtId="1" fontId="4" fillId="33" borderId="42" xfId="0" applyNumberFormat="1" applyFont="1" applyFill="1" applyBorder="1" applyAlignment="1" applyProtection="1">
      <alignment horizontal="center"/>
      <protection hidden="1"/>
    </xf>
    <xf numFmtId="1" fontId="4" fillId="33" borderId="43" xfId="0" applyNumberFormat="1" applyFont="1" applyFill="1" applyBorder="1" applyAlignment="1" applyProtection="1">
      <alignment horizontal="center"/>
      <protection hidden="1"/>
    </xf>
    <xf numFmtId="165" fontId="4" fillId="33" borderId="42" xfId="0" applyNumberFormat="1" applyFont="1" applyFill="1" applyBorder="1" applyAlignment="1" applyProtection="1">
      <alignment horizontal="center"/>
      <protection hidden="1"/>
    </xf>
    <xf numFmtId="165" fontId="1" fillId="33" borderId="42" xfId="0" applyNumberFormat="1" applyFont="1" applyFill="1" applyBorder="1" applyAlignment="1" applyProtection="1">
      <alignment horizontal="center"/>
      <protection hidden="1"/>
    </xf>
    <xf numFmtId="2" fontId="4" fillId="33" borderId="42" xfId="0" applyNumberFormat="1" applyFont="1" applyFill="1" applyBorder="1" applyAlignment="1" applyProtection="1">
      <alignment horizontal="center"/>
      <protection hidden="1"/>
    </xf>
    <xf numFmtId="2" fontId="4" fillId="33" borderId="43" xfId="0" applyNumberFormat="1" applyFont="1" applyFill="1" applyBorder="1" applyAlignment="1" applyProtection="1">
      <alignment horizontal="center"/>
      <protection hidden="1"/>
    </xf>
    <xf numFmtId="2" fontId="1" fillId="33" borderId="42" xfId="0" applyNumberFormat="1" applyFont="1" applyFill="1" applyBorder="1" applyAlignment="1" applyProtection="1">
      <alignment horizontal="center"/>
      <protection hidden="1"/>
    </xf>
    <xf numFmtId="2" fontId="4" fillId="33" borderId="51" xfId="0" applyNumberFormat="1" applyFont="1" applyFill="1" applyBorder="1" applyAlignment="1" applyProtection="1">
      <alignment horizontal="center"/>
      <protection hidden="1"/>
    </xf>
    <xf numFmtId="1" fontId="4" fillId="33" borderId="11" xfId="0" applyNumberFormat="1" applyFont="1" applyFill="1" applyBorder="1" applyAlignment="1" applyProtection="1">
      <alignment horizontal="center"/>
      <protection hidden="1"/>
    </xf>
    <xf numFmtId="1" fontId="4" fillId="33" borderId="52" xfId="0" applyNumberFormat="1" applyFont="1" applyFill="1" applyBorder="1" applyAlignment="1" applyProtection="1">
      <alignment horizontal="center"/>
      <protection hidden="1"/>
    </xf>
    <xf numFmtId="165" fontId="4" fillId="33" borderId="11" xfId="0" applyNumberFormat="1" applyFont="1" applyFill="1" applyBorder="1" applyAlignment="1" applyProtection="1">
      <alignment horizontal="center"/>
      <protection hidden="1"/>
    </xf>
    <xf numFmtId="165" fontId="1" fillId="33" borderId="11" xfId="0" applyNumberFormat="1" applyFont="1" applyFill="1" applyBorder="1" applyAlignment="1" applyProtection="1">
      <alignment horizontal="center"/>
      <protection hidden="1"/>
    </xf>
    <xf numFmtId="2" fontId="4" fillId="33" borderId="11" xfId="0" applyNumberFormat="1" applyFont="1" applyFill="1" applyBorder="1" applyAlignment="1" applyProtection="1">
      <alignment horizontal="center"/>
      <protection hidden="1"/>
    </xf>
    <xf numFmtId="2" fontId="4" fillId="33" borderId="52" xfId="0" applyNumberFormat="1" applyFont="1" applyFill="1" applyBorder="1" applyAlignment="1" applyProtection="1">
      <alignment horizontal="center"/>
      <protection hidden="1"/>
    </xf>
    <xf numFmtId="2" fontId="1" fillId="33" borderId="11" xfId="0" applyNumberFormat="1" applyFont="1" applyFill="1" applyBorder="1" applyAlignment="1" applyProtection="1">
      <alignment horizontal="center"/>
      <protection hidden="1"/>
    </xf>
    <xf numFmtId="2" fontId="4" fillId="33" borderId="53" xfId="0" applyNumberFormat="1" applyFont="1" applyFill="1" applyBorder="1" applyAlignment="1" applyProtection="1">
      <alignment horizontal="center"/>
      <protection hidden="1"/>
    </xf>
    <xf numFmtId="0" fontId="1" fillId="33" borderId="47" xfId="0" applyFont="1" applyFill="1" applyBorder="1" applyAlignment="1" applyProtection="1">
      <alignment horizontal="center"/>
      <protection hidden="1"/>
    </xf>
    <xf numFmtId="1" fontId="4" fillId="33" borderId="54" xfId="0" applyNumberFormat="1" applyFont="1" applyFill="1" applyBorder="1" applyAlignment="1" applyProtection="1">
      <alignment horizontal="center"/>
      <protection hidden="1"/>
    </xf>
    <xf numFmtId="1" fontId="4" fillId="33" borderId="55" xfId="0" applyNumberFormat="1" applyFont="1" applyFill="1" applyBorder="1" applyAlignment="1" applyProtection="1">
      <alignment horizontal="center"/>
      <protection hidden="1"/>
    </xf>
    <xf numFmtId="165" fontId="4" fillId="33" borderId="54" xfId="0" applyNumberFormat="1" applyFont="1" applyFill="1" applyBorder="1" applyAlignment="1" applyProtection="1">
      <alignment horizontal="center"/>
      <protection hidden="1"/>
    </xf>
    <xf numFmtId="165" fontId="1" fillId="33" borderId="54" xfId="0" applyNumberFormat="1" applyFont="1" applyFill="1" applyBorder="1" applyAlignment="1" applyProtection="1">
      <alignment horizontal="center"/>
      <protection hidden="1"/>
    </xf>
    <xf numFmtId="2" fontId="4" fillId="33" borderId="54" xfId="0" applyNumberFormat="1" applyFont="1" applyFill="1" applyBorder="1" applyAlignment="1" applyProtection="1">
      <alignment horizontal="center"/>
      <protection hidden="1"/>
    </xf>
    <xf numFmtId="2" fontId="4" fillId="33" borderId="55" xfId="0" applyNumberFormat="1" applyFont="1" applyFill="1" applyBorder="1" applyAlignment="1" applyProtection="1">
      <alignment horizontal="center"/>
      <protection hidden="1"/>
    </xf>
    <xf numFmtId="2" fontId="1" fillId="33" borderId="54" xfId="0" applyNumberFormat="1" applyFont="1" applyFill="1" applyBorder="1" applyAlignment="1" applyProtection="1">
      <alignment horizontal="center"/>
      <protection hidden="1"/>
    </xf>
    <xf numFmtId="2" fontId="4" fillId="33" borderId="56" xfId="0" applyNumberFormat="1" applyFont="1" applyFill="1" applyBorder="1" applyAlignment="1" applyProtection="1">
      <alignment horizontal="center"/>
      <protection hidden="1"/>
    </xf>
    <xf numFmtId="0" fontId="1" fillId="34" borderId="57" xfId="0" applyFont="1" applyFill="1" applyBorder="1" applyAlignment="1" applyProtection="1">
      <alignment/>
      <protection hidden="1"/>
    </xf>
    <xf numFmtId="0" fontId="1" fillId="34" borderId="36" xfId="0" applyFont="1" applyFill="1" applyBorder="1" applyAlignment="1" applyProtection="1">
      <alignment horizontal="center"/>
      <protection hidden="1"/>
    </xf>
    <xf numFmtId="0" fontId="1" fillId="34" borderId="58" xfId="0" applyFont="1" applyFill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center"/>
      <protection hidden="1"/>
    </xf>
    <xf numFmtId="2" fontId="4" fillId="33" borderId="58" xfId="0" applyNumberFormat="1" applyFont="1" applyFill="1" applyBorder="1" applyAlignment="1" applyProtection="1">
      <alignment horizontal="center"/>
      <protection hidden="1"/>
    </xf>
    <xf numFmtId="2" fontId="1" fillId="33" borderId="58" xfId="0" applyNumberFormat="1" applyFont="1" applyFill="1" applyBorder="1" applyAlignment="1" applyProtection="1">
      <alignment horizontal="center"/>
      <protection hidden="1"/>
    </xf>
    <xf numFmtId="2" fontId="4" fillId="33" borderId="60" xfId="0" applyNumberFormat="1" applyFont="1" applyFill="1" applyBorder="1" applyAlignment="1" applyProtection="1">
      <alignment horizontal="center"/>
      <protection hidden="1"/>
    </xf>
    <xf numFmtId="49" fontId="7" fillId="35" borderId="0" xfId="0" applyNumberFormat="1" applyFont="1" applyFill="1" applyBorder="1" applyAlignment="1" applyProtection="1">
      <alignment horizontal="left"/>
      <protection hidden="1" locked="0"/>
    </xf>
    <xf numFmtId="0" fontId="7" fillId="35" borderId="0" xfId="0" applyFont="1" applyFill="1" applyBorder="1" applyAlignment="1" applyProtection="1">
      <alignment horizontal="left"/>
      <protection hidden="1" locked="0"/>
    </xf>
    <xf numFmtId="0" fontId="7" fillId="35" borderId="36" xfId="0" applyFont="1" applyFill="1" applyBorder="1" applyAlignment="1" applyProtection="1">
      <alignment horizontal="left"/>
      <protection hidden="1" locked="0"/>
    </xf>
    <xf numFmtId="0" fontId="7" fillId="33" borderId="61" xfId="0" applyFont="1" applyFill="1" applyBorder="1" applyAlignment="1" applyProtection="1">
      <alignment horizontal="center"/>
      <protection hidden="1" locked="0"/>
    </xf>
    <xf numFmtId="165" fontId="7" fillId="0" borderId="43" xfId="0" applyNumberFormat="1" applyFont="1" applyBorder="1" applyAlignment="1" applyProtection="1">
      <alignment horizontal="center"/>
      <protection hidden="1" locked="0"/>
    </xf>
    <xf numFmtId="0" fontId="7" fillId="33" borderId="62" xfId="0" applyFont="1" applyFill="1" applyBorder="1" applyAlignment="1" applyProtection="1">
      <alignment horizontal="center"/>
      <protection hidden="1" locked="0"/>
    </xf>
    <xf numFmtId="165" fontId="7" fillId="0" borderId="52" xfId="0" applyNumberFormat="1" applyFont="1" applyBorder="1" applyAlignment="1" applyProtection="1">
      <alignment horizontal="center"/>
      <protection hidden="1" locked="0"/>
    </xf>
    <xf numFmtId="0" fontId="7" fillId="33" borderId="63" xfId="0" applyFont="1" applyFill="1" applyBorder="1" applyAlignment="1" applyProtection="1">
      <alignment horizontal="center"/>
      <protection hidden="1" locked="0"/>
    </xf>
    <xf numFmtId="165" fontId="7" fillId="0" borderId="55" xfId="0" applyNumberFormat="1" applyFont="1" applyBorder="1" applyAlignment="1" applyProtection="1">
      <alignment horizontal="center"/>
      <protection hidden="1" locked="0"/>
    </xf>
    <xf numFmtId="0" fontId="7" fillId="0" borderId="43" xfId="0" applyFont="1" applyBorder="1" applyAlignment="1" applyProtection="1">
      <alignment horizontal="center"/>
      <protection hidden="1" locked="0"/>
    </xf>
    <xf numFmtId="0" fontId="7" fillId="0" borderId="52" xfId="0" applyFont="1" applyBorder="1" applyAlignment="1" applyProtection="1">
      <alignment horizontal="center"/>
      <protection hidden="1" locked="0"/>
    </xf>
    <xf numFmtId="0" fontId="7" fillId="0" borderId="55" xfId="0" applyFont="1" applyBorder="1" applyAlignment="1" applyProtection="1">
      <alignment horizontal="center"/>
      <protection hidden="1" locked="0"/>
    </xf>
    <xf numFmtId="2" fontId="4" fillId="0" borderId="43" xfId="0" applyNumberFormat="1" applyFont="1" applyBorder="1" applyAlignment="1" applyProtection="1">
      <alignment/>
      <protection hidden="1"/>
    </xf>
    <xf numFmtId="2" fontId="4" fillId="0" borderId="52" xfId="0" applyNumberFormat="1" applyFont="1" applyBorder="1" applyAlignment="1" applyProtection="1">
      <alignment/>
      <protection hidden="1"/>
    </xf>
    <xf numFmtId="2" fontId="4" fillId="0" borderId="49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/>
      <protection hidden="1"/>
    </xf>
    <xf numFmtId="49" fontId="7" fillId="33" borderId="0" xfId="0" applyNumberFormat="1" applyFont="1" applyFill="1" applyBorder="1" applyAlignment="1" applyProtection="1">
      <alignment horizontal="left"/>
      <protection hidden="1"/>
    </xf>
    <xf numFmtId="14" fontId="7" fillId="33" borderId="0" xfId="0" applyNumberFormat="1" applyFont="1" applyFill="1" applyBorder="1" applyAlignment="1" applyProtection="1">
      <alignment horizontal="left"/>
      <protection hidden="1"/>
    </xf>
    <xf numFmtId="0" fontId="0" fillId="0" borderId="64" xfId="0" applyBorder="1" applyAlignment="1" applyProtection="1">
      <alignment/>
      <protection hidden="1"/>
    </xf>
    <xf numFmtId="0" fontId="1" fillId="0" borderId="65" xfId="0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4" fillId="33" borderId="43" xfId="0" applyNumberFormat="1" applyFont="1" applyFill="1" applyBorder="1" applyAlignment="1" applyProtection="1">
      <alignment/>
      <protection hidden="1"/>
    </xf>
    <xf numFmtId="2" fontId="8" fillId="33" borderId="43" xfId="0" applyNumberFormat="1" applyFont="1" applyFill="1" applyBorder="1" applyAlignment="1" applyProtection="1">
      <alignment/>
      <protection hidden="1"/>
    </xf>
    <xf numFmtId="2" fontId="8" fillId="0" borderId="43" xfId="0" applyNumberFormat="1" applyFont="1" applyBorder="1" applyAlignment="1" applyProtection="1">
      <alignment/>
      <protection hidden="1"/>
    </xf>
    <xf numFmtId="2" fontId="8" fillId="33" borderId="41" xfId="0" applyNumberFormat="1" applyFont="1" applyFill="1" applyBorder="1" applyAlignment="1" applyProtection="1">
      <alignment/>
      <protection hidden="1"/>
    </xf>
    <xf numFmtId="2" fontId="8" fillId="33" borderId="66" xfId="0" applyNumberFormat="1" applyFont="1" applyFill="1" applyBorder="1" applyAlignment="1" applyProtection="1">
      <alignment/>
      <protection hidden="1"/>
    </xf>
    <xf numFmtId="2" fontId="8" fillId="33" borderId="67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hidden="1"/>
    </xf>
    <xf numFmtId="2" fontId="4" fillId="33" borderId="52" xfId="0" applyNumberFormat="1" applyFont="1" applyFill="1" applyBorder="1" applyAlignment="1" applyProtection="1">
      <alignment/>
      <protection hidden="1"/>
    </xf>
    <xf numFmtId="2" fontId="8" fillId="33" borderId="52" xfId="0" applyNumberFormat="1" applyFont="1" applyFill="1" applyBorder="1" applyAlignment="1" applyProtection="1">
      <alignment/>
      <protection hidden="1"/>
    </xf>
    <xf numFmtId="2" fontId="8" fillId="0" borderId="52" xfId="0" applyNumberFormat="1" applyFont="1" applyBorder="1" applyAlignment="1" applyProtection="1">
      <alignment/>
      <protection hidden="1"/>
    </xf>
    <xf numFmtId="2" fontId="8" fillId="33" borderId="68" xfId="0" applyNumberFormat="1" applyFont="1" applyFill="1" applyBorder="1" applyAlignment="1" applyProtection="1">
      <alignment/>
      <protection hidden="1"/>
    </xf>
    <xf numFmtId="2" fontId="8" fillId="33" borderId="69" xfId="0" applyNumberFormat="1" applyFont="1" applyFill="1" applyBorder="1" applyAlignment="1" applyProtection="1">
      <alignment/>
      <protection hidden="1"/>
    </xf>
    <xf numFmtId="2" fontId="8" fillId="33" borderId="70" xfId="0" applyNumberFormat="1" applyFont="1" applyFill="1" applyBorder="1" applyAlignment="1" applyProtection="1">
      <alignment/>
      <protection hidden="1"/>
    </xf>
    <xf numFmtId="2" fontId="4" fillId="33" borderId="49" xfId="0" applyNumberFormat="1" applyFont="1" applyFill="1" applyBorder="1" applyAlignment="1" applyProtection="1">
      <alignment/>
      <protection hidden="1"/>
    </xf>
    <xf numFmtId="2" fontId="8" fillId="33" borderId="49" xfId="0" applyNumberFormat="1" applyFont="1" applyFill="1" applyBorder="1" applyAlignment="1" applyProtection="1">
      <alignment/>
      <protection hidden="1"/>
    </xf>
    <xf numFmtId="2" fontId="8" fillId="0" borderId="49" xfId="0" applyNumberFormat="1" applyFont="1" applyBorder="1" applyAlignment="1" applyProtection="1">
      <alignment/>
      <protection hidden="1"/>
    </xf>
    <xf numFmtId="2" fontId="8" fillId="33" borderId="71" xfId="0" applyNumberFormat="1" applyFont="1" applyFill="1" applyBorder="1" applyAlignment="1" applyProtection="1">
      <alignment/>
      <protection hidden="1"/>
    </xf>
    <xf numFmtId="2" fontId="8" fillId="33" borderId="50" xfId="0" applyNumberFormat="1" applyFont="1" applyFill="1" applyBorder="1" applyAlignment="1" applyProtection="1">
      <alignment/>
      <protection hidden="1"/>
    </xf>
    <xf numFmtId="2" fontId="8" fillId="33" borderId="72" xfId="0" applyNumberFormat="1" applyFont="1" applyFill="1" applyBorder="1" applyAlignment="1" applyProtection="1">
      <alignment/>
      <protection hidden="1"/>
    </xf>
    <xf numFmtId="2" fontId="4" fillId="33" borderId="73" xfId="0" applyNumberFormat="1" applyFont="1" applyFill="1" applyBorder="1" applyAlignment="1" applyProtection="1">
      <alignment/>
      <protection hidden="1"/>
    </xf>
    <xf numFmtId="165" fontId="4" fillId="34" borderId="74" xfId="0" applyNumberFormat="1" applyFont="1" applyFill="1" applyBorder="1" applyAlignment="1" applyProtection="1">
      <alignment/>
      <protection hidden="1"/>
    </xf>
    <xf numFmtId="2" fontId="7" fillId="0" borderId="66" xfId="0" applyNumberFormat="1" applyFont="1" applyBorder="1" applyAlignment="1" applyProtection="1">
      <alignment horizontal="center"/>
      <protection hidden="1" locked="0"/>
    </xf>
    <xf numFmtId="2" fontId="7" fillId="0" borderId="69" xfId="0" applyNumberFormat="1" applyFont="1" applyBorder="1" applyAlignment="1" applyProtection="1">
      <alignment horizontal="center"/>
      <protection hidden="1" locked="0"/>
    </xf>
    <xf numFmtId="2" fontId="7" fillId="0" borderId="75" xfId="0" applyNumberFormat="1" applyFont="1" applyBorder="1" applyAlignment="1" applyProtection="1">
      <alignment horizontal="center"/>
      <protection hidden="1" locked="0"/>
    </xf>
    <xf numFmtId="0" fontId="10" fillId="35" borderId="0" xfId="0" applyFont="1" applyFill="1" applyBorder="1" applyAlignment="1" applyProtection="1">
      <alignment/>
      <protection hidden="1" locked="0"/>
    </xf>
    <xf numFmtId="0" fontId="10" fillId="33" borderId="0" xfId="0" applyFont="1" applyFill="1" applyAlignment="1" applyProtection="1">
      <alignment/>
      <protection hidden="1" locked="0"/>
    </xf>
    <xf numFmtId="49" fontId="12" fillId="33" borderId="0" xfId="0" applyNumberFormat="1" applyFont="1" applyFill="1" applyAlignment="1" applyProtection="1">
      <alignment horizontal="center"/>
      <protection hidden="1"/>
    </xf>
    <xf numFmtId="0" fontId="15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2" fontId="1" fillId="0" borderId="69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Disinfection Profile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5"/>
          <c:w val="0.951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Summary!$B$7:$B$8</c:f>
              <c:strCache>
                <c:ptCount val="1"/>
                <c:pt idx="0">
                  <c:v>Inactivation Ratio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Summary!$B$9:$B$39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Summary!$C$7:$C$8</c:f>
              <c:strCache>
                <c:ptCount val="1"/>
                <c:pt idx="0">
                  <c:v>Logs of Inactivation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Summary!$C$9:$C$39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519"/>
        <c:axId val="40672"/>
      </c:lineChart>
      <c:catAx>
        <c:axId val="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the Month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72"/>
        <c:crosses val="autoZero"/>
        <c:auto val="1"/>
        <c:lblOffset val="100"/>
        <c:tickLblSkip val="1"/>
        <c:noMultiLvlLbl val="0"/>
      </c:catAx>
      <c:valAx>
        <c:axId val="40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Logs of Inactivation, Inactivation Ratio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5"/>
          <c:y val="0.9555"/>
          <c:w val="0.316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9"/>
  </sheetViews>
  <pageMargins left="0.75" right="0.75" top="1" bottom="1" header="0.5" footer="0.5"/>
  <pageSetup horizontalDpi="600" verticalDpi="600" orientation="landscape"/>
  <headerFooter>
    <oddFooter>&amp;LDisinfection Profile Calculation&amp;CProfile Chart&amp;R&amp;D, &amp;T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K43"/>
  <sheetViews>
    <sheetView zoomScale="97" zoomScaleNormal="97" zoomScalePageLayoutView="0" workbookViewId="0" topLeftCell="A1">
      <selection activeCell="K5" sqref="K5"/>
    </sheetView>
  </sheetViews>
  <sheetFormatPr defaultColWidth="9.140625" defaultRowHeight="12.75"/>
  <cols>
    <col min="1" max="1" width="3.57421875" style="168" customWidth="1"/>
    <col min="2" max="2" width="2.7109375" style="170" customWidth="1"/>
    <col min="3" max="7" width="9.140625" style="170" customWidth="1"/>
    <col min="8" max="8" width="9.28125" style="170" customWidth="1"/>
    <col min="9" max="9" width="9.140625" style="170" customWidth="1"/>
    <col min="10" max="10" width="3.57421875" style="168" customWidth="1"/>
    <col min="11" max="15" width="9.140625" style="170" customWidth="1"/>
    <col min="16" max="16" width="8.00390625" style="170" customWidth="1"/>
    <col min="17" max="16384" width="9.140625" style="170" customWidth="1"/>
  </cols>
  <sheetData>
    <row r="1" spans="2:11" ht="12">
      <c r="B1" s="169" t="s">
        <v>107</v>
      </c>
      <c r="C1" s="169"/>
      <c r="J1" s="168" t="s">
        <v>115</v>
      </c>
      <c r="K1" s="170" t="s">
        <v>116</v>
      </c>
    </row>
    <row r="2" spans="2:11" ht="12">
      <c r="B2" s="169"/>
      <c r="C2" s="169" t="s">
        <v>108</v>
      </c>
      <c r="K2" s="170" t="s">
        <v>117</v>
      </c>
    </row>
    <row r="3" spans="2:11" ht="12">
      <c r="B3" s="169"/>
      <c r="C3" s="169" t="s">
        <v>109</v>
      </c>
      <c r="K3" s="170" t="s">
        <v>118</v>
      </c>
    </row>
    <row r="4" spans="2:3" ht="12">
      <c r="B4" s="169"/>
      <c r="C4" s="169" t="s">
        <v>110</v>
      </c>
    </row>
    <row r="5" spans="2:3" ht="12">
      <c r="B5" s="169"/>
      <c r="C5" s="169" t="s">
        <v>111</v>
      </c>
    </row>
    <row r="6" spans="2:3" ht="12">
      <c r="B6" s="169"/>
      <c r="C6" s="169" t="s">
        <v>112</v>
      </c>
    </row>
    <row r="7" spans="2:3" ht="12">
      <c r="B7" s="169"/>
      <c r="C7" s="169" t="s">
        <v>113</v>
      </c>
    </row>
    <row r="8" ht="4.5" customHeight="1"/>
    <row r="9" spans="1:2" ht="12">
      <c r="A9" s="168" t="s">
        <v>77</v>
      </c>
      <c r="B9" s="170" t="s">
        <v>83</v>
      </c>
    </row>
    <row r="10" ht="12">
      <c r="B10" s="170" t="s">
        <v>84</v>
      </c>
    </row>
    <row r="11" ht="12">
      <c r="B11" s="170" t="s">
        <v>85</v>
      </c>
    </row>
    <row r="12" ht="5.25" customHeight="1"/>
    <row r="13" spans="1:2" ht="12">
      <c r="A13" s="168" t="s">
        <v>78</v>
      </c>
      <c r="B13" s="170" t="s">
        <v>79</v>
      </c>
    </row>
    <row r="14" ht="12">
      <c r="B14" s="170" t="s">
        <v>80</v>
      </c>
    </row>
    <row r="15" ht="12">
      <c r="B15" s="170" t="s">
        <v>88</v>
      </c>
    </row>
    <row r="16" ht="12">
      <c r="B16" s="170" t="s">
        <v>89</v>
      </c>
    </row>
    <row r="17" ht="4.5" customHeight="1"/>
    <row r="18" spans="1:2" ht="12">
      <c r="A18" s="168" t="s">
        <v>100</v>
      </c>
      <c r="B18" s="170" t="s">
        <v>81</v>
      </c>
    </row>
    <row r="19" ht="12">
      <c r="B19" s="170" t="s">
        <v>82</v>
      </c>
    </row>
    <row r="20" ht="3.75" customHeight="1"/>
    <row r="21" ht="12">
      <c r="B21" s="170" t="s">
        <v>86</v>
      </c>
    </row>
    <row r="22" ht="12.75" customHeight="1">
      <c r="B22" s="170" t="s">
        <v>87</v>
      </c>
    </row>
    <row r="23" ht="12">
      <c r="B23" s="170" t="s">
        <v>101</v>
      </c>
    </row>
    <row r="24" ht="12">
      <c r="B24" s="170" t="s">
        <v>102</v>
      </c>
    </row>
    <row r="25" ht="3.75" customHeight="1"/>
    <row r="26" ht="12">
      <c r="B26" s="170" t="s">
        <v>98</v>
      </c>
    </row>
    <row r="27" ht="12">
      <c r="B27" s="170" t="s">
        <v>90</v>
      </c>
    </row>
    <row r="28" ht="12">
      <c r="B28" s="170" t="s">
        <v>94</v>
      </c>
    </row>
    <row r="29" ht="12">
      <c r="B29" s="170" t="s">
        <v>95</v>
      </c>
    </row>
    <row r="30" ht="4.5" customHeight="1"/>
    <row r="31" ht="12">
      <c r="B31" s="170" t="s">
        <v>91</v>
      </c>
    </row>
    <row r="32" ht="12">
      <c r="B32" s="170" t="s">
        <v>92</v>
      </c>
    </row>
    <row r="33" ht="12">
      <c r="B33" s="170" t="s">
        <v>114</v>
      </c>
    </row>
    <row r="34" ht="12">
      <c r="B34" s="170" t="s">
        <v>93</v>
      </c>
    </row>
    <row r="35" ht="4.5" customHeight="1"/>
    <row r="36" ht="12">
      <c r="B36" s="170" t="s">
        <v>96</v>
      </c>
    </row>
    <row r="37" ht="4.5" customHeight="1"/>
    <row r="38" ht="12">
      <c r="B38" s="171" t="s">
        <v>99</v>
      </c>
    </row>
    <row r="39" ht="12">
      <c r="B39" s="171" t="s">
        <v>97</v>
      </c>
    </row>
    <row r="40" ht="4.5" customHeight="1"/>
    <row r="41" spans="1:2" ht="12">
      <c r="A41" s="168" t="s">
        <v>103</v>
      </c>
      <c r="B41" s="170" t="s">
        <v>104</v>
      </c>
    </row>
    <row r="42" ht="12" customHeight="1">
      <c r="B42" s="170" t="s">
        <v>105</v>
      </c>
    </row>
    <row r="43" ht="12">
      <c r="B43" s="170" t="s">
        <v>106</v>
      </c>
    </row>
    <row r="45" ht="4.5" customHeight="1"/>
    <row r="49" ht="4.5" customHeight="1"/>
  </sheetData>
  <sheetProtection password="C688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X50"/>
  <sheetViews>
    <sheetView zoomScale="96" zoomScaleNormal="96" zoomScalePageLayoutView="0" workbookViewId="0" topLeftCell="A1">
      <selection activeCell="J6" sqref="J6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>
        <f>IF(AND(F6&gt;1,F6&lt;9),"Check box if basin is circular.","")</f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>
        <f>IF(F6=5,"Media Volume (Gallons):","")</f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>
        <f>IF(F6=5,"Support Gravel Volume (Gallons):","")</f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Pipe Line</v>
      </c>
      <c r="F5" s="46"/>
      <c r="G5" s="46"/>
      <c r="H5" s="46"/>
      <c r="I5" s="46"/>
      <c r="J5" s="46"/>
      <c r="K5" s="46"/>
      <c r="L5" s="50">
        <f>IF(F6=5,"Underdrain Volume (Gallons):","")</f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9</v>
      </c>
      <c r="G6" s="46"/>
      <c r="H6" s="46"/>
      <c r="I6" s="46"/>
      <c r="J6" s="46"/>
      <c r="K6" s="46"/>
      <c r="L6" s="50" t="str">
        <f>IF(OR(F6=1,F6=9,S5=TRUE),"Vessel Diameter (ft):","Vessel Width (ft):")</f>
        <v>Vessel Diameter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Length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>
        <f>IF(AND(F6&gt;1,F6&lt;9,S5=FALSE),"Vessel Length (ft):","")</f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1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>
        <f>IF(OR(F6=1,F6=9),"","Water")</f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>
        <f>IF(OR(F6=1,F6=9),"","Depth")</f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>
        <f>IF(OR(F6=1,F6=9),"","(ft)")</f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#9&amp;R&amp;D, &amp;T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X50"/>
  <sheetViews>
    <sheetView zoomScale="96" zoomScaleNormal="96" zoomScalePageLayoutView="0" workbookViewId="0" topLeftCell="A1">
      <selection activeCell="E4" sqref="E4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>
        <f>IF(AND(F6&gt;1,F6&lt;9),"Check box if basin is circular.","")</f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>
        <f>IF(F6=5,"Media Volume (Gallons):","")</f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>
        <f>IF(F6=5,"Support Gravel Volume (Gallons):","")</f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Rapid Mix, In Line</v>
      </c>
      <c r="F5" s="46"/>
      <c r="G5" s="46"/>
      <c r="H5" s="46"/>
      <c r="I5" s="46"/>
      <c r="J5" s="46"/>
      <c r="K5" s="46"/>
      <c r="L5" s="50">
        <f>IF(F6=5,"Underdrain Volume (Gallons):","")</f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1</v>
      </c>
      <c r="G6" s="46"/>
      <c r="H6" s="46"/>
      <c r="I6" s="46"/>
      <c r="J6" s="46"/>
      <c r="K6" s="46"/>
      <c r="L6" s="50" t="str">
        <f>IF(OR(F6=1,F6=9,S5=TRUE),"Vessel Diameter (ft):","Vessel Width (ft):")</f>
        <v>Vessel Diameter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Length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>
        <f>IF(AND(F6&gt;1,F6&lt;9,S5=FALSE),"Vessel Length (ft):","")</f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1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>
        <f>IF(OR(F6=1,F6=9),"","Water")</f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>
        <f>IF(OR(F6=1,F6=9),"","Depth")</f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>
        <f>IF(OR(F6=1,F6=9),"","(ft)")</f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#10&amp;R&amp;D, &amp;T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X50"/>
  <sheetViews>
    <sheetView zoomScale="96" zoomScaleNormal="96" zoomScalePageLayoutView="0" workbookViewId="0" topLeftCell="A1">
      <selection activeCell="E4" sqref="E4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>
        <f>IF(AND(F6&gt;1,F6&lt;9),"Check box if basin is circular.","")</f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>
        <f>IF(F6=5,"Media Volume (Gallons):","")</f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>
        <f>IF(F6=5,"Support Gravel Volume (Gallons):","")</f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Rapid Mix, In Line</v>
      </c>
      <c r="F5" s="46"/>
      <c r="G5" s="46"/>
      <c r="H5" s="46"/>
      <c r="I5" s="46"/>
      <c r="J5" s="46"/>
      <c r="K5" s="46"/>
      <c r="L5" s="50">
        <f>IF(F6=5,"Underdrain Volume (Gallons):","")</f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1</v>
      </c>
      <c r="G6" s="46"/>
      <c r="H6" s="46"/>
      <c r="I6" s="46"/>
      <c r="J6" s="46"/>
      <c r="K6" s="46"/>
      <c r="L6" s="50" t="str">
        <f>IF(OR(F6=1,F6=9,S5=TRUE),"Vessel Diameter (ft):","Vessel Width (ft):")</f>
        <v>Vessel Diameter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Length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>
        <f>IF(AND(F6&gt;1,F6&lt;9,S5=FALSE),"Vessel Length (ft):","")</f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1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>
        <f>IF(OR(F6=1,F6=9),"","Water")</f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>
        <f>IF(OR(F6=1,F6=9),"","Depth")</f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>
        <f>IF(OR(F6=1,F6=9),"","(ft)")</f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#11&amp;R&amp;D, &amp;T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X50"/>
  <sheetViews>
    <sheetView zoomScale="96" zoomScaleNormal="96" zoomScalePageLayoutView="0" workbookViewId="0" topLeftCell="A1">
      <selection activeCell="C10" sqref="C10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>
        <f>IF(AND(F6&gt;1,F6&lt;9),"Check box if basin is circular.","")</f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>
        <f>IF(F6=5,"Media Volume (Gallons):","")</f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>
        <f>IF(F6=5,"Support Gravel Volume (Gallons):","")</f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Rapid Mix, In Line</v>
      </c>
      <c r="F5" s="46"/>
      <c r="G5" s="46"/>
      <c r="H5" s="46"/>
      <c r="I5" s="46"/>
      <c r="J5" s="46"/>
      <c r="K5" s="46"/>
      <c r="L5" s="50">
        <f>IF(F6=5,"Underdrain Volume (Gallons):","")</f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1</v>
      </c>
      <c r="G6" s="46"/>
      <c r="H6" s="46"/>
      <c r="I6" s="46"/>
      <c r="J6" s="46"/>
      <c r="K6" s="46"/>
      <c r="L6" s="50" t="str">
        <f>IF(OR(F6=1,F6=9,S5=TRUE),"Vessel Diameter (ft):","Vessel Width (ft):")</f>
        <v>Vessel Diameter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Length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>
        <f>IF(AND(F6&gt;1,F6&lt;9,S5=FALSE),"Vessel Length (ft):","")</f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1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>
        <f>IF(OR(F6=1,F6=9),"","Water")</f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>
        <f>IF(OR(F6=1,F6=9),"","Depth")</f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>
        <f>IF(OR(F6=1,F6=9),"","(ft)")</f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#12&amp;R&amp;D, &amp;T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X50"/>
  <sheetViews>
    <sheetView zoomScale="96" zoomScaleNormal="96" zoomScalePageLayoutView="0" workbookViewId="0" topLeftCell="A1">
      <selection activeCell="M44" sqref="M44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>
        <f>IF(AND(F6&gt;1,F6&lt;9),"Check box if basin is circular.","")</f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>
        <f>IF(F6=5,"Media Volume (Gallons):","")</f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>
        <f>IF(F6=5,"Support Gravel Volume (Gallons):","")</f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Rapid Mix, In Line</v>
      </c>
      <c r="F5" s="46"/>
      <c r="G5" s="46"/>
      <c r="H5" s="46"/>
      <c r="I5" s="46"/>
      <c r="J5" s="46"/>
      <c r="K5" s="46"/>
      <c r="L5" s="50">
        <f>IF(F6=5,"Underdrain Volume (Gallons):","")</f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1</v>
      </c>
      <c r="G6" s="46"/>
      <c r="H6" s="46"/>
      <c r="I6" s="46"/>
      <c r="J6" s="46"/>
      <c r="K6" s="46"/>
      <c r="L6" s="50" t="str">
        <f>IF(OR(F6=1,F6=9,S5=TRUE),"Vessel Diameter (ft):","Vessel Width (ft):")</f>
        <v>Vessel Diameter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Length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>
        <f>IF(AND(F6&gt;1,F6&lt;9,S5=FALSE),"Vessel Length (ft):","")</f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1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>
        <f>IF(OR(F6=1,F6=9),"","Water")</f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>
        <f>IF(OR(F6=1,F6=9),"","Depth")</f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>
        <f>IF(OR(F6=1,F6=9),"","(ft)")</f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#13&amp;R&amp;D, &amp;T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X50"/>
  <sheetViews>
    <sheetView zoomScale="96" zoomScaleNormal="96" zoomScalePageLayoutView="0" workbookViewId="0" topLeftCell="A1">
      <selection activeCell="E4" sqref="E4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>
        <f>IF(AND(F6&gt;1,F6&lt;9),"Check box if basin is circular.","")</f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>
        <f>IF(F6=5,"Media Volume (Gallons):","")</f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>
        <f>IF(F6=5,"Support Gravel Volume (Gallons):","")</f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Rapid Mix, In Line</v>
      </c>
      <c r="F5" s="46"/>
      <c r="G5" s="46"/>
      <c r="H5" s="46"/>
      <c r="I5" s="46"/>
      <c r="J5" s="46"/>
      <c r="K5" s="46"/>
      <c r="L5" s="50">
        <f>IF(F6=5,"Underdrain Volume (Gallons):","")</f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1</v>
      </c>
      <c r="G6" s="46"/>
      <c r="H6" s="46"/>
      <c r="I6" s="46"/>
      <c r="J6" s="46"/>
      <c r="K6" s="46"/>
      <c r="L6" s="50" t="str">
        <f>IF(OR(F6=1,F6=9,S5=TRUE),"Vessel Diameter (ft):","Vessel Width (ft):")</f>
        <v>Vessel Diameter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Length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>
        <f>IF(AND(F6&gt;1,F6&lt;9,S5=FALSE),"Vessel Length (ft):","")</f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1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>
        <f>IF(OR(F6=1,F6=9),"","Water")</f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>
        <f>IF(OR(F6=1,F6=9),"","Depth")</f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>
        <f>IF(OR(F6=1,F6=9),"","(ft)")</f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#14&amp;R&amp;D, &amp;T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X50"/>
  <sheetViews>
    <sheetView zoomScale="96" zoomScaleNormal="96" zoomScalePageLayoutView="0" workbookViewId="0" topLeftCell="A1">
      <selection activeCell="E4" sqref="E4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>
        <f>IF(AND(F6&gt;1,F6&lt;9),"Check box if basin is circular.","")</f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>
        <f>IF(F6=5,"Media Volume (Gallons):","")</f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>
        <f>IF(F6=5,"Support Gravel Volume (Gallons):","")</f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Rapid Mix, In Line</v>
      </c>
      <c r="F5" s="46"/>
      <c r="G5" s="46"/>
      <c r="H5" s="46"/>
      <c r="I5" s="46"/>
      <c r="J5" s="46"/>
      <c r="K5" s="46"/>
      <c r="L5" s="50">
        <f>IF(F6=5,"Underdrain Volume (Gallons):","")</f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1</v>
      </c>
      <c r="G6" s="46"/>
      <c r="H6" s="46"/>
      <c r="I6" s="46"/>
      <c r="J6" s="46"/>
      <c r="K6" s="46"/>
      <c r="L6" s="50" t="str">
        <f>IF(OR(F6=1,F6=9,S5=TRUE),"Vessel Diameter (ft):","Vessel Width (ft):")</f>
        <v>Vessel Diameter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Length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>
        <f>IF(AND(F6&gt;1,F6&lt;9,S5=FALSE),"Vessel Length (ft):","")</f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1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>
        <f>IF(OR(F6=1,F6=9),"","Water")</f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>
        <f>IF(OR(F6=1,F6=9),"","Depth")</f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>
        <f>IF(OR(F6=1,F6=9),"","(ft)")</f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#15&amp;R&amp;D, &amp;T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X50"/>
  <sheetViews>
    <sheetView tabSelected="1" zoomScale="96" zoomScaleNormal="96" zoomScalePageLayoutView="0" workbookViewId="0" topLeftCell="A1">
      <selection activeCell="J34" sqref="J34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>
        <f>IF(AND(F6&gt;1,F6&lt;9),"Check box if basin is circular.","")</f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>
        <f>IF(F6=5,"Media Volume (Gallons):","")</f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>
        <f>IF(F6=5,"Support Gravel Volume (Gallons):","")</f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Rapid Mix, In Line</v>
      </c>
      <c r="F5" s="46"/>
      <c r="G5" s="46"/>
      <c r="H5" s="46"/>
      <c r="I5" s="46"/>
      <c r="J5" s="46"/>
      <c r="K5" s="46"/>
      <c r="L5" s="50">
        <f>IF(F6=5,"Underdrain Volume (Gallons):","")</f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1</v>
      </c>
      <c r="G6" s="46"/>
      <c r="H6" s="46"/>
      <c r="I6" s="46"/>
      <c r="J6" s="46"/>
      <c r="K6" s="46"/>
      <c r="L6" s="50" t="str">
        <f>IF(OR(F6=1,F6=9,S5=TRUE),"Vessel Diameter (ft):","Vessel Width (ft):")</f>
        <v>Vessel Diameter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Length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>
        <f>IF(AND(F6&gt;1,F6&lt;9,S5=FALSE),"Vessel Length (ft):","")</f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1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>
        <f>IF(OR(F6=1,F6=9),"","Water")</f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>
        <f>IF(OR(F6=1,F6=9),"","Depth")</f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>
        <f>IF(OR(F6=1,F6=9),"","(ft)")</f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#16&amp;R&amp;D, &amp;T</oddFooter>
  </headerFooter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50"/>
  <sheetViews>
    <sheetView zoomScale="96" zoomScaleNormal="96" zoomScalePageLayoutView="0" workbookViewId="0" topLeftCell="A1">
      <selection activeCell="E4" sqref="E4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>
        <f>IF(AND(F6&gt;1,F6&lt;9),"Check box if basin is circular.","")</f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>
        <f>IF(F6=5,"Media Volume (Gallons):","")</f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>
        <f>IF(F6=5,"Support Gravel Volume (Gallons):","")</f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Rapid Mix, In Line</v>
      </c>
      <c r="F5" s="46"/>
      <c r="G5" s="46"/>
      <c r="H5" s="46"/>
      <c r="I5" s="46"/>
      <c r="J5" s="46"/>
      <c r="K5" s="46"/>
      <c r="L5" s="50">
        <f>IF(F6=5,"Underdrain Volume (Gallons):","")</f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1</v>
      </c>
      <c r="G6" s="46"/>
      <c r="H6" s="46"/>
      <c r="I6" s="46"/>
      <c r="J6" s="46"/>
      <c r="K6" s="46"/>
      <c r="L6" s="50" t="str">
        <f>IF(OR(F6=1,F6=9,S5=TRUE),"Vessel Diameter (ft):","Vessel Width (ft):")</f>
        <v>Vessel Diameter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Length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>
        <f>IF(AND(F6&gt;1,F6&lt;9,S5=FALSE),"Vessel Length (ft):","")</f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1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>
        <f>IF(OR(F6=1,F6=9),"","Water")</f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>
        <f>IF(OR(F6=1,F6=9),"","Depth")</f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>
        <f>IF(OR(F6=1,F6=9),"","(ft)")</f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#17&amp;R&amp;D, &amp;T</oddFooter>
  </headerFooter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X50"/>
  <sheetViews>
    <sheetView zoomScale="96" zoomScaleNormal="96" zoomScalePageLayoutView="0" workbookViewId="0" topLeftCell="A1">
      <selection activeCell="E4" sqref="E4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>
        <f>IF(AND(F6&gt;1,F6&lt;9),"Check box if basin is circular.","")</f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>
        <f>IF(F6=5,"Media Volume (Gallons):","")</f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>
        <f>IF(F6=5,"Support Gravel Volume (Gallons):","")</f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Rapid Mix, In Line</v>
      </c>
      <c r="F5" s="46"/>
      <c r="G5" s="46"/>
      <c r="H5" s="46"/>
      <c r="I5" s="46"/>
      <c r="J5" s="46"/>
      <c r="K5" s="46"/>
      <c r="L5" s="50">
        <f>IF(F6=5,"Underdrain Volume (Gallons):","")</f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1</v>
      </c>
      <c r="G6" s="46"/>
      <c r="H6" s="46"/>
      <c r="I6" s="46"/>
      <c r="J6" s="46"/>
      <c r="K6" s="46"/>
      <c r="L6" s="50" t="str">
        <f>IF(OR(F6=1,F6=9,S5=TRUE),"Vessel Diameter (ft):","Vessel Width (ft):")</f>
        <v>Vessel Diameter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Length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>
        <f>IF(AND(F6&gt;1,F6&lt;9,S5=FALSE),"Vessel Length (ft):","")</f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1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>
        <f>IF(OR(F6=1,F6=9),"","Water")</f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>
        <f>IF(OR(F6=1,F6=9),"","Depth")</f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>
        <f>IF(OR(F6=1,F6=9),"","(ft)")</f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#18&amp;R&amp;D, &amp;T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3"/>
  <sheetViews>
    <sheetView zoomScale="103" zoomScaleNormal="103" zoomScalePageLayoutView="0" workbookViewId="0" topLeftCell="A1">
      <selection activeCell="C9" sqref="C9:C22"/>
    </sheetView>
  </sheetViews>
  <sheetFormatPr defaultColWidth="9.140625" defaultRowHeight="12.75"/>
  <cols>
    <col min="1" max="1" width="9.8515625" style="2" customWidth="1"/>
    <col min="2" max="3" width="8.00390625" style="2" customWidth="1"/>
    <col min="4" max="13" width="5.28125" style="2" customWidth="1"/>
    <col min="14" max="14" width="0.13671875" style="2" customWidth="1"/>
    <col min="15" max="24" width="5.28125" style="2" customWidth="1"/>
    <col min="25" max="25" width="11.28125" style="2" customWidth="1"/>
    <col min="26" max="16384" width="9.140625" style="2" customWidth="1"/>
  </cols>
  <sheetData>
    <row r="1" spans="1:44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34"/>
      <c r="AA1" s="134"/>
      <c r="AB1" s="134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1:44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34"/>
      <c r="AA2" s="134"/>
      <c r="AB2" s="134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1:44" ht="11.25" customHeight="1">
      <c r="A3" s="1" t="s">
        <v>0</v>
      </c>
      <c r="B3" s="3"/>
      <c r="C3" s="136"/>
      <c r="D3" s="136"/>
      <c r="E3" s="136"/>
      <c r="F3" s="136"/>
      <c r="G3" s="136"/>
      <c r="H3" s="136"/>
      <c r="I3" s="136"/>
      <c r="J3" s="136"/>
      <c r="K3" s="1" t="s">
        <v>12</v>
      </c>
      <c r="L3" s="1"/>
      <c r="M3" s="20"/>
      <c r="N3" s="137"/>
      <c r="O3" s="137"/>
      <c r="P3" s="19"/>
      <c r="Q3" s="19" t="s">
        <v>13</v>
      </c>
      <c r="R3" s="3"/>
      <c r="S3" s="31"/>
      <c r="T3" s="31"/>
      <c r="U3" s="31"/>
      <c r="V3" s="136"/>
      <c r="W3" s="136"/>
      <c r="X3" s="136"/>
      <c r="Y3" s="1"/>
      <c r="Z3" s="134"/>
      <c r="AA3" s="134"/>
      <c r="AB3" s="134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</row>
    <row r="4" spans="1:44" ht="11.25" customHeight="1">
      <c r="A4" s="1" t="s">
        <v>15</v>
      </c>
      <c r="B4" s="1"/>
      <c r="C4" s="1"/>
      <c r="D4" s="4" t="s">
        <v>16</v>
      </c>
      <c r="E4" s="4"/>
      <c r="F4" s="32"/>
      <c r="G4" s="138"/>
      <c r="H4" s="138"/>
      <c r="I4" s="138"/>
      <c r="J4" s="1"/>
      <c r="K4" s="1" t="s">
        <v>17</v>
      </c>
      <c r="L4" s="1"/>
      <c r="M4" s="5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"/>
      <c r="Z4" s="134"/>
      <c r="AA4" s="134"/>
      <c r="AB4" s="134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1:44" ht="3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34"/>
      <c r="AA5" s="134"/>
      <c r="AB5" s="134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</row>
    <row r="6" spans="1:44" ht="12" customHeight="1" thickTop="1">
      <c r="A6" s="139"/>
      <c r="B6" s="140" t="s">
        <v>18</v>
      </c>
      <c r="C6" s="7"/>
      <c r="D6" s="23"/>
      <c r="E6" s="24"/>
      <c r="F6" s="24"/>
      <c r="G6" s="24"/>
      <c r="H6" s="24"/>
      <c r="I6" s="24"/>
      <c r="J6" s="24"/>
      <c r="K6" s="24"/>
      <c r="L6" s="24"/>
      <c r="M6" s="24"/>
      <c r="N6" s="24" t="s">
        <v>56</v>
      </c>
      <c r="O6" s="24"/>
      <c r="P6" s="24"/>
      <c r="Q6" s="24"/>
      <c r="R6" s="24"/>
      <c r="S6" s="24"/>
      <c r="T6" s="24"/>
      <c r="U6" s="24"/>
      <c r="V6" s="24"/>
      <c r="W6" s="24"/>
      <c r="X6" s="25"/>
      <c r="Y6" s="1"/>
      <c r="Z6" s="134"/>
      <c r="AA6" s="134"/>
      <c r="AB6" s="134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</row>
    <row r="7" spans="1:44" ht="12" customHeight="1">
      <c r="A7" s="8" t="s">
        <v>20</v>
      </c>
      <c r="B7" s="9" t="s">
        <v>19</v>
      </c>
      <c r="C7" s="9" t="s">
        <v>21</v>
      </c>
      <c r="D7" s="9"/>
      <c r="E7" s="9"/>
      <c r="F7" s="9"/>
      <c r="G7" s="9"/>
      <c r="H7" s="9"/>
      <c r="I7" s="9"/>
      <c r="J7" s="9"/>
      <c r="K7" s="9"/>
      <c r="L7" s="9"/>
      <c r="M7" s="9"/>
      <c r="N7" s="21"/>
      <c r="O7" s="28"/>
      <c r="P7" s="9"/>
      <c r="Q7" s="9"/>
      <c r="R7" s="9"/>
      <c r="S7" s="9"/>
      <c r="T7" s="9"/>
      <c r="U7" s="9"/>
      <c r="V7" s="9"/>
      <c r="W7" s="27"/>
      <c r="X7" s="10"/>
      <c r="Y7" s="1"/>
      <c r="Z7" s="134"/>
      <c r="AA7" s="134"/>
      <c r="AB7" s="134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</row>
    <row r="8" spans="1:44" ht="12" customHeight="1" thickBot="1">
      <c r="A8" s="11"/>
      <c r="B8" s="9" t="s">
        <v>22</v>
      </c>
      <c r="C8" s="9" t="s">
        <v>19</v>
      </c>
      <c r="D8" s="9" t="s">
        <v>47</v>
      </c>
      <c r="E8" s="9" t="s">
        <v>48</v>
      </c>
      <c r="F8" s="9" t="s">
        <v>49</v>
      </c>
      <c r="G8" s="9" t="s">
        <v>50</v>
      </c>
      <c r="H8" s="9" t="s">
        <v>57</v>
      </c>
      <c r="I8" s="9" t="s">
        <v>51</v>
      </c>
      <c r="J8" s="9" t="s">
        <v>52</v>
      </c>
      <c r="K8" s="9" t="s">
        <v>53</v>
      </c>
      <c r="L8" s="9" t="s">
        <v>54</v>
      </c>
      <c r="M8" s="26" t="s">
        <v>55</v>
      </c>
      <c r="N8" s="22" t="s">
        <v>58</v>
      </c>
      <c r="O8" s="9" t="s">
        <v>58</v>
      </c>
      <c r="P8" s="9" t="s">
        <v>59</v>
      </c>
      <c r="Q8" s="9" t="s">
        <v>60</v>
      </c>
      <c r="R8" s="9" t="s">
        <v>61</v>
      </c>
      <c r="S8" s="9" t="s">
        <v>62</v>
      </c>
      <c r="T8" s="9" t="s">
        <v>63</v>
      </c>
      <c r="U8" s="9" t="s">
        <v>64</v>
      </c>
      <c r="V8" s="9" t="s">
        <v>65</v>
      </c>
      <c r="W8" s="30" t="s">
        <v>66</v>
      </c>
      <c r="X8" s="12" t="s">
        <v>67</v>
      </c>
      <c r="Y8" s="1"/>
      <c r="Z8" s="141"/>
      <c r="AA8" s="141"/>
      <c r="AB8" s="141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</row>
    <row r="9" spans="1:44" ht="12" customHeight="1">
      <c r="A9" s="13">
        <v>1</v>
      </c>
      <c r="B9" s="131" t="e">
        <f>SUM(D9:X9)</f>
        <v>#REF!</v>
      </c>
      <c r="C9" s="142" t="e">
        <f>B9*3</f>
        <v>#REF!</v>
      </c>
      <c r="D9" s="143" t="e">
        <f>#REF!</f>
        <v>#REF!</v>
      </c>
      <c r="E9" s="143">
        <f>'Seq. 2'!P15</f>
        <v>0</v>
      </c>
      <c r="F9" s="144">
        <f>'Seq. 3'!P15</f>
        <v>0</v>
      </c>
      <c r="G9" s="144">
        <f>'Seq. 4'!P15</f>
        <v>0</v>
      </c>
      <c r="H9" s="144">
        <f>'Seq. 5'!P15</f>
        <v>0</v>
      </c>
      <c r="I9" s="144">
        <f>'Seq. 6'!P15</f>
        <v>0</v>
      </c>
      <c r="J9" s="144">
        <f>'Seq. 1'!P15</f>
        <v>0</v>
      </c>
      <c r="K9" s="144">
        <f>'Seq. 8'!P15</f>
        <v>0</v>
      </c>
      <c r="L9" s="144">
        <f>'Seq. 9'!P15</f>
        <v>0</v>
      </c>
      <c r="M9" s="144">
        <f>'Seq. 10'!P15</f>
        <v>0</v>
      </c>
      <c r="N9" s="145">
        <f>'Seq. 2'!Y15</f>
        <v>0</v>
      </c>
      <c r="O9" s="144">
        <f>'Seq. 11'!P15</f>
        <v>0</v>
      </c>
      <c r="P9" s="143">
        <f>'Seq. 12'!P15</f>
        <v>0</v>
      </c>
      <c r="Q9" s="143">
        <f>'Seq. 13'!P15</f>
        <v>0</v>
      </c>
      <c r="R9" s="144">
        <f>'Seq. 14'!P15</f>
        <v>0</v>
      </c>
      <c r="S9" s="144">
        <f>'Seq. 15'!P15</f>
        <v>0</v>
      </c>
      <c r="T9" s="144">
        <f>'Seq. 16'!P15</f>
        <v>0</v>
      </c>
      <c r="U9" s="144">
        <f>'Seq. 17'!P15</f>
        <v>0</v>
      </c>
      <c r="V9" s="143">
        <f>'Seq. 18'!P15</f>
        <v>0</v>
      </c>
      <c r="W9" s="146">
        <f>'Seq. 19'!P15</f>
        <v>0</v>
      </c>
      <c r="X9" s="147">
        <f>'Seq. 20'!P15</f>
        <v>0</v>
      </c>
      <c r="Y9" s="1"/>
      <c r="Z9" s="148"/>
      <c r="AA9" s="148"/>
      <c r="AB9" s="148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</row>
    <row r="10" spans="1:44" ht="12" customHeight="1">
      <c r="A10" s="14">
        <v>2</v>
      </c>
      <c r="B10" s="132" t="e">
        <f aca="true" t="shared" si="0" ref="B10:B39">SUM(D10:X10)</f>
        <v>#REF!</v>
      </c>
      <c r="C10" s="149" t="e">
        <f aca="true" t="shared" si="1" ref="C10:C39">B10*3</f>
        <v>#REF!</v>
      </c>
      <c r="D10" s="150" t="e">
        <f>#REF!</f>
        <v>#REF!</v>
      </c>
      <c r="E10" s="150">
        <f>'Seq. 2'!P16</f>
        <v>0</v>
      </c>
      <c r="F10" s="151">
        <f>'Seq. 3'!P16</f>
        <v>0</v>
      </c>
      <c r="G10" s="151">
        <f>'Seq. 4'!P16</f>
        <v>0</v>
      </c>
      <c r="H10" s="151">
        <f>'Seq. 5'!P16</f>
        <v>0</v>
      </c>
      <c r="I10" s="151">
        <f>'Seq. 6'!P16</f>
        <v>0</v>
      </c>
      <c r="J10" s="151">
        <f>'Seq. 1'!P16</f>
        <v>0</v>
      </c>
      <c r="K10" s="151">
        <f>'Seq. 8'!P16</f>
        <v>0</v>
      </c>
      <c r="L10" s="151">
        <f>'Seq. 9'!P16</f>
        <v>0</v>
      </c>
      <c r="M10" s="151">
        <f>'Seq. 10'!P16</f>
        <v>0</v>
      </c>
      <c r="N10" s="152">
        <f>'Seq. 2'!Y16</f>
        <v>0</v>
      </c>
      <c r="O10" s="151">
        <f>'Seq. 11'!P16</f>
        <v>0</v>
      </c>
      <c r="P10" s="150">
        <f>'Seq. 12'!P16</f>
        <v>0</v>
      </c>
      <c r="Q10" s="150">
        <f>'Seq. 13'!P16</f>
        <v>0</v>
      </c>
      <c r="R10" s="151">
        <f>'Seq. 14'!P16</f>
        <v>0</v>
      </c>
      <c r="S10" s="151">
        <f>'Seq. 15'!P16</f>
        <v>0</v>
      </c>
      <c r="T10" s="151">
        <f>'Seq. 16'!P16</f>
        <v>0</v>
      </c>
      <c r="U10" s="151">
        <f>'Seq. 17'!P16</f>
        <v>0</v>
      </c>
      <c r="V10" s="150">
        <f>'Seq. 18'!P16</f>
        <v>0</v>
      </c>
      <c r="W10" s="153">
        <f>'Seq. 19'!P16</f>
        <v>0</v>
      </c>
      <c r="X10" s="154">
        <f>'Seq. 20'!P16</f>
        <v>0</v>
      </c>
      <c r="Y10" s="1"/>
      <c r="Z10" s="148"/>
      <c r="AA10" s="148"/>
      <c r="AB10" s="148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</row>
    <row r="11" spans="1:44" ht="12" customHeight="1">
      <c r="A11" s="14">
        <v>3</v>
      </c>
      <c r="B11" s="132" t="e">
        <f t="shared" si="0"/>
        <v>#REF!</v>
      </c>
      <c r="C11" s="149" t="e">
        <f t="shared" si="1"/>
        <v>#REF!</v>
      </c>
      <c r="D11" s="150" t="e">
        <f>#REF!</f>
        <v>#REF!</v>
      </c>
      <c r="E11" s="150">
        <f>'Seq. 2'!P17</f>
        <v>0</v>
      </c>
      <c r="F11" s="151">
        <f>'Seq. 3'!P17</f>
        <v>0</v>
      </c>
      <c r="G11" s="151">
        <f>'Seq. 4'!P17</f>
        <v>0</v>
      </c>
      <c r="H11" s="151">
        <f>'Seq. 5'!P17</f>
        <v>0</v>
      </c>
      <c r="I11" s="151">
        <f>'Seq. 6'!P17</f>
        <v>0</v>
      </c>
      <c r="J11" s="151">
        <f>'Seq. 1'!P17</f>
        <v>0</v>
      </c>
      <c r="K11" s="151">
        <f>'Seq. 8'!P17</f>
        <v>0</v>
      </c>
      <c r="L11" s="151">
        <f>'Seq. 9'!P17</f>
        <v>0</v>
      </c>
      <c r="M11" s="151">
        <f>'Seq. 10'!P17</f>
        <v>0</v>
      </c>
      <c r="N11" s="152">
        <f>'Seq. 2'!Y17</f>
        <v>0</v>
      </c>
      <c r="O11" s="151">
        <f>'Seq. 11'!P17</f>
        <v>0</v>
      </c>
      <c r="P11" s="150">
        <f>'Seq. 12'!P17</f>
        <v>0</v>
      </c>
      <c r="Q11" s="150">
        <f>'Seq. 13'!P17</f>
        <v>0</v>
      </c>
      <c r="R11" s="151">
        <f>'Seq. 14'!P17</f>
        <v>0</v>
      </c>
      <c r="S11" s="151">
        <f>'Seq. 15'!P17</f>
        <v>0</v>
      </c>
      <c r="T11" s="151">
        <f>'Seq. 16'!P17</f>
        <v>0</v>
      </c>
      <c r="U11" s="151">
        <f>'Seq. 17'!P17</f>
        <v>0</v>
      </c>
      <c r="V11" s="150">
        <f>'Seq. 18'!P17</f>
        <v>0</v>
      </c>
      <c r="W11" s="153">
        <f>'Seq. 19'!P17</f>
        <v>0</v>
      </c>
      <c r="X11" s="154">
        <f>'Seq. 20'!P17</f>
        <v>0</v>
      </c>
      <c r="Y11" s="1"/>
      <c r="Z11" s="148"/>
      <c r="AA11" s="148"/>
      <c r="AB11" s="148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</row>
    <row r="12" spans="1:44" ht="12" customHeight="1">
      <c r="A12" s="14">
        <v>4</v>
      </c>
      <c r="B12" s="132" t="e">
        <f t="shared" si="0"/>
        <v>#REF!</v>
      </c>
      <c r="C12" s="149" t="e">
        <f t="shared" si="1"/>
        <v>#REF!</v>
      </c>
      <c r="D12" s="150" t="e">
        <f>#REF!</f>
        <v>#REF!</v>
      </c>
      <c r="E12" s="150">
        <f>'Seq. 2'!P18</f>
        <v>0</v>
      </c>
      <c r="F12" s="151">
        <f>'Seq. 3'!P18</f>
        <v>0</v>
      </c>
      <c r="G12" s="151">
        <f>'Seq. 4'!P18</f>
        <v>0</v>
      </c>
      <c r="H12" s="151">
        <f>'Seq. 5'!P18</f>
        <v>0</v>
      </c>
      <c r="I12" s="151">
        <f>'Seq. 6'!P18</f>
        <v>0</v>
      </c>
      <c r="J12" s="151">
        <f>'Seq. 1'!P18</f>
        <v>0</v>
      </c>
      <c r="K12" s="151">
        <f>'Seq. 8'!P18</f>
        <v>0</v>
      </c>
      <c r="L12" s="151">
        <f>'Seq. 9'!P18</f>
        <v>0</v>
      </c>
      <c r="M12" s="151">
        <f>'Seq. 10'!P18</f>
        <v>0</v>
      </c>
      <c r="N12" s="152">
        <f>'Seq. 2'!Y18</f>
        <v>0</v>
      </c>
      <c r="O12" s="151">
        <f>'Seq. 11'!P18</f>
        <v>0</v>
      </c>
      <c r="P12" s="150">
        <f>'Seq. 12'!P18</f>
        <v>0</v>
      </c>
      <c r="Q12" s="150">
        <f>'Seq. 13'!P18</f>
        <v>0</v>
      </c>
      <c r="R12" s="151">
        <f>'Seq. 14'!P18</f>
        <v>0</v>
      </c>
      <c r="S12" s="151">
        <f>'Seq. 15'!P18</f>
        <v>0</v>
      </c>
      <c r="T12" s="151">
        <f>'Seq. 16'!P18</f>
        <v>0</v>
      </c>
      <c r="U12" s="151">
        <f>'Seq. 17'!P18</f>
        <v>0</v>
      </c>
      <c r="V12" s="150">
        <f>'Seq. 18'!P18</f>
        <v>0</v>
      </c>
      <c r="W12" s="153">
        <f>'Seq. 19'!P18</f>
        <v>0</v>
      </c>
      <c r="X12" s="154">
        <f>'Seq. 20'!P18</f>
        <v>0</v>
      </c>
      <c r="Y12" s="1"/>
      <c r="Z12" s="148"/>
      <c r="AA12" s="148"/>
      <c r="AB12" s="148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</row>
    <row r="13" spans="1:44" ht="12" customHeight="1">
      <c r="A13" s="14">
        <v>5</v>
      </c>
      <c r="B13" s="132" t="e">
        <f t="shared" si="0"/>
        <v>#REF!</v>
      </c>
      <c r="C13" s="149" t="e">
        <f t="shared" si="1"/>
        <v>#REF!</v>
      </c>
      <c r="D13" s="150" t="e">
        <f>#REF!</f>
        <v>#REF!</v>
      </c>
      <c r="E13" s="150">
        <f>'Seq. 2'!P19</f>
        <v>0</v>
      </c>
      <c r="F13" s="151">
        <f>'Seq. 3'!P19</f>
        <v>0</v>
      </c>
      <c r="G13" s="151">
        <f>'Seq. 4'!P19</f>
        <v>0</v>
      </c>
      <c r="H13" s="151">
        <f>'Seq. 5'!P19</f>
        <v>0</v>
      </c>
      <c r="I13" s="151">
        <f>'Seq. 6'!P19</f>
        <v>0</v>
      </c>
      <c r="J13" s="151">
        <f>'Seq. 1'!P19</f>
        <v>0</v>
      </c>
      <c r="K13" s="151">
        <f>'Seq. 8'!P19</f>
        <v>0</v>
      </c>
      <c r="L13" s="151">
        <f>'Seq. 9'!P19</f>
        <v>0</v>
      </c>
      <c r="M13" s="151">
        <f>'Seq. 10'!P19</f>
        <v>0</v>
      </c>
      <c r="N13" s="152">
        <f>'Seq. 2'!Y19</f>
        <v>0</v>
      </c>
      <c r="O13" s="151">
        <f>'Seq. 11'!P19</f>
        <v>0</v>
      </c>
      <c r="P13" s="150">
        <f>'Seq. 12'!P19</f>
        <v>0</v>
      </c>
      <c r="Q13" s="150">
        <f>'Seq. 13'!P19</f>
        <v>0</v>
      </c>
      <c r="R13" s="151">
        <f>'Seq. 14'!P19</f>
        <v>0</v>
      </c>
      <c r="S13" s="151">
        <f>'Seq. 15'!P19</f>
        <v>0</v>
      </c>
      <c r="T13" s="151">
        <f>'Seq. 16'!P19</f>
        <v>0</v>
      </c>
      <c r="U13" s="151">
        <f>'Seq. 17'!P19</f>
        <v>0</v>
      </c>
      <c r="V13" s="150">
        <f>'Seq. 18'!P19</f>
        <v>0</v>
      </c>
      <c r="W13" s="153">
        <f>'Seq. 19'!P19</f>
        <v>0</v>
      </c>
      <c r="X13" s="154">
        <f>'Seq. 20'!P19</f>
        <v>0</v>
      </c>
      <c r="Y13" s="1"/>
      <c r="Z13" s="148"/>
      <c r="AA13" s="148"/>
      <c r="AB13" s="148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spans="1:44" ht="12" customHeight="1">
      <c r="A14" s="14">
        <v>6</v>
      </c>
      <c r="B14" s="132" t="e">
        <f t="shared" si="0"/>
        <v>#REF!</v>
      </c>
      <c r="C14" s="149" t="e">
        <f t="shared" si="1"/>
        <v>#REF!</v>
      </c>
      <c r="D14" s="150" t="e">
        <f>#REF!</f>
        <v>#REF!</v>
      </c>
      <c r="E14" s="150">
        <f>'Seq. 2'!P20</f>
        <v>0</v>
      </c>
      <c r="F14" s="151">
        <f>'Seq. 3'!P20</f>
        <v>0</v>
      </c>
      <c r="G14" s="151">
        <f>'Seq. 4'!P20</f>
        <v>0</v>
      </c>
      <c r="H14" s="151">
        <f>'Seq. 5'!P20</f>
        <v>0</v>
      </c>
      <c r="I14" s="151">
        <f>'Seq. 6'!P20</f>
        <v>0</v>
      </c>
      <c r="J14" s="151">
        <f>'Seq. 1'!P20</f>
        <v>0</v>
      </c>
      <c r="K14" s="151">
        <f>'Seq. 8'!P20</f>
        <v>0</v>
      </c>
      <c r="L14" s="151">
        <f>'Seq. 9'!P20</f>
        <v>0</v>
      </c>
      <c r="M14" s="151">
        <f>'Seq. 10'!P20</f>
        <v>0</v>
      </c>
      <c r="N14" s="152">
        <f>'Seq. 2'!Y20</f>
        <v>0</v>
      </c>
      <c r="O14" s="151">
        <f>'Seq. 11'!P20</f>
        <v>0</v>
      </c>
      <c r="P14" s="150">
        <f>'Seq. 12'!P20</f>
        <v>0</v>
      </c>
      <c r="Q14" s="150">
        <f>'Seq. 13'!P20</f>
        <v>0</v>
      </c>
      <c r="R14" s="151">
        <f>'Seq. 14'!P20</f>
        <v>0</v>
      </c>
      <c r="S14" s="151">
        <f>'Seq. 15'!P20</f>
        <v>0</v>
      </c>
      <c r="T14" s="151">
        <f>'Seq. 16'!P20</f>
        <v>0</v>
      </c>
      <c r="U14" s="151">
        <f>'Seq. 17'!P20</f>
        <v>0</v>
      </c>
      <c r="V14" s="150">
        <f>'Seq. 18'!P20</f>
        <v>0</v>
      </c>
      <c r="W14" s="153">
        <f>'Seq. 19'!P20</f>
        <v>0</v>
      </c>
      <c r="X14" s="154">
        <f>'Seq. 20'!P20</f>
        <v>0</v>
      </c>
      <c r="Y14" s="1"/>
      <c r="Z14" s="148"/>
      <c r="AA14" s="148"/>
      <c r="AB14" s="148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</row>
    <row r="15" spans="1:44" ht="12" customHeight="1">
      <c r="A15" s="14">
        <v>7</v>
      </c>
      <c r="B15" s="132" t="e">
        <f t="shared" si="0"/>
        <v>#REF!</v>
      </c>
      <c r="C15" s="149" t="e">
        <f t="shared" si="1"/>
        <v>#REF!</v>
      </c>
      <c r="D15" s="150" t="e">
        <f>#REF!</f>
        <v>#REF!</v>
      </c>
      <c r="E15" s="150">
        <f>'Seq. 2'!P21</f>
        <v>0</v>
      </c>
      <c r="F15" s="151">
        <f>'Seq. 3'!P21</f>
        <v>0</v>
      </c>
      <c r="G15" s="151">
        <f>'Seq. 4'!P21</f>
        <v>0</v>
      </c>
      <c r="H15" s="151">
        <f>'Seq. 5'!P21</f>
        <v>0</v>
      </c>
      <c r="I15" s="151">
        <f>'Seq. 6'!P21</f>
        <v>0</v>
      </c>
      <c r="J15" s="151">
        <f>'Seq. 1'!P21</f>
        <v>0</v>
      </c>
      <c r="K15" s="151">
        <f>'Seq. 8'!P21</f>
        <v>0</v>
      </c>
      <c r="L15" s="151">
        <f>'Seq. 9'!P21</f>
        <v>0</v>
      </c>
      <c r="M15" s="151">
        <f>'Seq. 10'!P21</f>
        <v>0</v>
      </c>
      <c r="N15" s="152">
        <f>'Seq. 2'!Y21</f>
        <v>0</v>
      </c>
      <c r="O15" s="151">
        <f>'Seq. 11'!P21</f>
        <v>0</v>
      </c>
      <c r="P15" s="150">
        <f>'Seq. 12'!P21</f>
        <v>0</v>
      </c>
      <c r="Q15" s="150">
        <f>'Seq. 13'!P21</f>
        <v>0</v>
      </c>
      <c r="R15" s="151">
        <f>'Seq. 14'!P21</f>
        <v>0</v>
      </c>
      <c r="S15" s="151">
        <f>'Seq. 15'!P21</f>
        <v>0</v>
      </c>
      <c r="T15" s="151">
        <f>'Seq. 16'!P21</f>
        <v>0</v>
      </c>
      <c r="U15" s="151">
        <f>'Seq. 17'!P21</f>
        <v>0</v>
      </c>
      <c r="V15" s="150">
        <f>'Seq. 18'!P21</f>
        <v>0</v>
      </c>
      <c r="W15" s="153">
        <f>'Seq. 19'!P21</f>
        <v>0</v>
      </c>
      <c r="X15" s="154">
        <f>'Seq. 20'!P21</f>
        <v>0</v>
      </c>
      <c r="Y15" s="1"/>
      <c r="Z15" s="148"/>
      <c r="AA15" s="148"/>
      <c r="AB15" s="148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</row>
    <row r="16" spans="1:44" ht="12" customHeight="1">
      <c r="A16" s="14">
        <v>8</v>
      </c>
      <c r="B16" s="132" t="e">
        <f t="shared" si="0"/>
        <v>#REF!</v>
      </c>
      <c r="C16" s="149" t="e">
        <f t="shared" si="1"/>
        <v>#REF!</v>
      </c>
      <c r="D16" s="150" t="e">
        <f>#REF!</f>
        <v>#REF!</v>
      </c>
      <c r="E16" s="150">
        <f>'Seq. 2'!P22</f>
        <v>0</v>
      </c>
      <c r="F16" s="151">
        <f>'Seq. 3'!P22</f>
        <v>0</v>
      </c>
      <c r="G16" s="151">
        <f>'Seq. 4'!P22</f>
        <v>0</v>
      </c>
      <c r="H16" s="151">
        <f>'Seq. 5'!P22</f>
        <v>0</v>
      </c>
      <c r="I16" s="151">
        <f>'Seq. 6'!P22</f>
        <v>0</v>
      </c>
      <c r="J16" s="151">
        <f>'Seq. 1'!P22</f>
        <v>0</v>
      </c>
      <c r="K16" s="151">
        <f>'Seq. 8'!P22</f>
        <v>0</v>
      </c>
      <c r="L16" s="151">
        <f>'Seq. 9'!P22</f>
        <v>0</v>
      </c>
      <c r="M16" s="151">
        <f>'Seq. 10'!P22</f>
        <v>0</v>
      </c>
      <c r="N16" s="152">
        <f>'Seq. 2'!Y22</f>
        <v>0</v>
      </c>
      <c r="O16" s="151">
        <f>'Seq. 11'!P22</f>
        <v>0</v>
      </c>
      <c r="P16" s="150">
        <f>'Seq. 12'!P22</f>
        <v>0</v>
      </c>
      <c r="Q16" s="150">
        <f>'Seq. 13'!P22</f>
        <v>0</v>
      </c>
      <c r="R16" s="151">
        <f>'Seq. 14'!P22</f>
        <v>0</v>
      </c>
      <c r="S16" s="151">
        <f>'Seq. 15'!P22</f>
        <v>0</v>
      </c>
      <c r="T16" s="151">
        <f>'Seq. 16'!P22</f>
        <v>0</v>
      </c>
      <c r="U16" s="151">
        <f>'Seq. 17'!P22</f>
        <v>0</v>
      </c>
      <c r="V16" s="150">
        <f>'Seq. 18'!P22</f>
        <v>0</v>
      </c>
      <c r="W16" s="153">
        <f>'Seq. 19'!P22</f>
        <v>0</v>
      </c>
      <c r="X16" s="154">
        <f>'Seq. 20'!P22</f>
        <v>0</v>
      </c>
      <c r="Y16" s="1"/>
      <c r="Z16" s="148"/>
      <c r="AA16" s="148"/>
      <c r="AB16" s="148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</row>
    <row r="17" spans="1:44" ht="12" customHeight="1">
      <c r="A17" s="14">
        <v>9</v>
      </c>
      <c r="B17" s="132" t="e">
        <f t="shared" si="0"/>
        <v>#REF!</v>
      </c>
      <c r="C17" s="149" t="e">
        <f t="shared" si="1"/>
        <v>#REF!</v>
      </c>
      <c r="D17" s="150" t="e">
        <f>#REF!</f>
        <v>#REF!</v>
      </c>
      <c r="E17" s="150">
        <f>'Seq. 2'!P23</f>
        <v>0</v>
      </c>
      <c r="F17" s="151">
        <f>'Seq. 3'!P23</f>
        <v>0</v>
      </c>
      <c r="G17" s="151">
        <f>'Seq. 4'!P23</f>
        <v>0</v>
      </c>
      <c r="H17" s="151">
        <f>'Seq. 5'!P23</f>
        <v>0</v>
      </c>
      <c r="I17" s="151">
        <f>'Seq. 6'!P23</f>
        <v>0</v>
      </c>
      <c r="J17" s="151">
        <f>'Seq. 1'!P23</f>
        <v>0</v>
      </c>
      <c r="K17" s="151">
        <f>'Seq. 8'!P23</f>
        <v>0</v>
      </c>
      <c r="L17" s="151">
        <f>'Seq. 9'!P23</f>
        <v>0</v>
      </c>
      <c r="M17" s="151">
        <f>'Seq. 10'!P23</f>
        <v>0</v>
      </c>
      <c r="N17" s="152">
        <f>'Seq. 2'!Y23</f>
        <v>0</v>
      </c>
      <c r="O17" s="151">
        <f>'Seq. 11'!P23</f>
        <v>0</v>
      </c>
      <c r="P17" s="150">
        <f>'Seq. 12'!P23</f>
        <v>0</v>
      </c>
      <c r="Q17" s="150">
        <f>'Seq. 13'!P23</f>
        <v>0</v>
      </c>
      <c r="R17" s="151">
        <f>'Seq. 14'!P23</f>
        <v>0</v>
      </c>
      <c r="S17" s="151">
        <f>'Seq. 15'!P23</f>
        <v>0</v>
      </c>
      <c r="T17" s="151">
        <f>'Seq. 16'!P23</f>
        <v>0</v>
      </c>
      <c r="U17" s="151">
        <f>'Seq. 17'!P23</f>
        <v>0</v>
      </c>
      <c r="V17" s="150">
        <f>'Seq. 18'!P23</f>
        <v>0</v>
      </c>
      <c r="W17" s="153">
        <f>'Seq. 19'!P23</f>
        <v>0</v>
      </c>
      <c r="X17" s="154">
        <f>'Seq. 20'!P23</f>
        <v>0</v>
      </c>
      <c r="Y17" s="1"/>
      <c r="Z17" s="148"/>
      <c r="AA17" s="148"/>
      <c r="AB17" s="148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</row>
    <row r="18" spans="1:44" ht="12" customHeight="1">
      <c r="A18" s="14">
        <v>10</v>
      </c>
      <c r="B18" s="132" t="e">
        <f t="shared" si="0"/>
        <v>#REF!</v>
      </c>
      <c r="C18" s="149" t="e">
        <f t="shared" si="1"/>
        <v>#REF!</v>
      </c>
      <c r="D18" s="150" t="e">
        <f>#REF!</f>
        <v>#REF!</v>
      </c>
      <c r="E18" s="150">
        <f>'Seq. 2'!P24</f>
        <v>0</v>
      </c>
      <c r="F18" s="151">
        <f>'Seq. 3'!P24</f>
        <v>0</v>
      </c>
      <c r="G18" s="151">
        <f>'Seq. 4'!P24</f>
        <v>0</v>
      </c>
      <c r="H18" s="151">
        <f>'Seq. 5'!P24</f>
        <v>0</v>
      </c>
      <c r="I18" s="151">
        <f>'Seq. 6'!P24</f>
        <v>0</v>
      </c>
      <c r="J18" s="151">
        <f>'Seq. 1'!P24</f>
        <v>0</v>
      </c>
      <c r="K18" s="151">
        <f>'Seq. 8'!P24</f>
        <v>0</v>
      </c>
      <c r="L18" s="151">
        <f>'Seq. 9'!P24</f>
        <v>0</v>
      </c>
      <c r="M18" s="151">
        <f>'Seq. 10'!P24</f>
        <v>0</v>
      </c>
      <c r="N18" s="152">
        <f>'Seq. 2'!Y24</f>
        <v>0</v>
      </c>
      <c r="O18" s="151">
        <f>'Seq. 11'!P24</f>
        <v>0</v>
      </c>
      <c r="P18" s="150">
        <f>'Seq. 12'!P24</f>
        <v>0</v>
      </c>
      <c r="Q18" s="150">
        <f>'Seq. 13'!P24</f>
        <v>0</v>
      </c>
      <c r="R18" s="151">
        <f>'Seq. 14'!P24</f>
        <v>0</v>
      </c>
      <c r="S18" s="151">
        <f>'Seq. 15'!P24</f>
        <v>0</v>
      </c>
      <c r="T18" s="151">
        <f>'Seq. 16'!P24</f>
        <v>0</v>
      </c>
      <c r="U18" s="151">
        <f>'Seq. 17'!P24</f>
        <v>0</v>
      </c>
      <c r="V18" s="150">
        <f>'Seq. 18'!P24</f>
        <v>0</v>
      </c>
      <c r="W18" s="153">
        <f>'Seq. 19'!P24</f>
        <v>0</v>
      </c>
      <c r="X18" s="154">
        <f>'Seq. 20'!P24</f>
        <v>0</v>
      </c>
      <c r="Y18" s="1"/>
      <c r="Z18" s="148"/>
      <c r="AA18" s="148"/>
      <c r="AB18" s="148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</row>
    <row r="19" spans="1:44" ht="12" customHeight="1">
      <c r="A19" s="14">
        <v>11</v>
      </c>
      <c r="B19" s="132" t="e">
        <f t="shared" si="0"/>
        <v>#REF!</v>
      </c>
      <c r="C19" s="149" t="e">
        <f t="shared" si="1"/>
        <v>#REF!</v>
      </c>
      <c r="D19" s="150" t="e">
        <f>#REF!</f>
        <v>#REF!</v>
      </c>
      <c r="E19" s="150">
        <f>'Seq. 2'!P25</f>
        <v>0</v>
      </c>
      <c r="F19" s="151">
        <f>'Seq. 3'!P25</f>
        <v>0</v>
      </c>
      <c r="G19" s="151">
        <f>'Seq. 4'!P25</f>
        <v>0</v>
      </c>
      <c r="H19" s="151">
        <f>'Seq. 5'!P25</f>
        <v>0</v>
      </c>
      <c r="I19" s="151">
        <f>'Seq. 6'!P25</f>
        <v>0</v>
      </c>
      <c r="J19" s="151">
        <f>'Seq. 1'!P25</f>
        <v>0</v>
      </c>
      <c r="K19" s="151">
        <f>'Seq. 8'!P25</f>
        <v>0</v>
      </c>
      <c r="L19" s="151">
        <f>'Seq. 9'!P25</f>
        <v>0</v>
      </c>
      <c r="M19" s="151">
        <f>'Seq. 10'!P25</f>
        <v>0</v>
      </c>
      <c r="N19" s="152">
        <f>'Seq. 2'!Y25</f>
        <v>0</v>
      </c>
      <c r="O19" s="151">
        <f>'Seq. 11'!P25</f>
        <v>0</v>
      </c>
      <c r="P19" s="150">
        <f>'Seq. 12'!P25</f>
        <v>0</v>
      </c>
      <c r="Q19" s="150">
        <f>'Seq. 13'!P25</f>
        <v>0</v>
      </c>
      <c r="R19" s="151">
        <f>'Seq. 14'!P25</f>
        <v>0</v>
      </c>
      <c r="S19" s="151">
        <f>'Seq. 15'!P25</f>
        <v>0</v>
      </c>
      <c r="T19" s="151">
        <f>'Seq. 16'!P25</f>
        <v>0</v>
      </c>
      <c r="U19" s="151">
        <f>'Seq. 17'!P25</f>
        <v>0</v>
      </c>
      <c r="V19" s="150">
        <f>'Seq. 18'!P25</f>
        <v>0</v>
      </c>
      <c r="W19" s="153">
        <f>'Seq. 19'!P25</f>
        <v>0</v>
      </c>
      <c r="X19" s="154">
        <f>'Seq. 20'!P25</f>
        <v>0</v>
      </c>
      <c r="Y19" s="1"/>
      <c r="Z19" s="148"/>
      <c r="AA19" s="148"/>
      <c r="AB19" s="148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</row>
    <row r="20" spans="1:44" ht="12" customHeight="1">
      <c r="A20" s="14">
        <v>12</v>
      </c>
      <c r="B20" s="132" t="e">
        <f t="shared" si="0"/>
        <v>#REF!</v>
      </c>
      <c r="C20" s="149" t="e">
        <f t="shared" si="1"/>
        <v>#REF!</v>
      </c>
      <c r="D20" s="150" t="e">
        <f>#REF!</f>
        <v>#REF!</v>
      </c>
      <c r="E20" s="150">
        <f>'Seq. 2'!P26</f>
        <v>0</v>
      </c>
      <c r="F20" s="151">
        <f>'Seq. 3'!P26</f>
        <v>0</v>
      </c>
      <c r="G20" s="151">
        <f>'Seq. 4'!P26</f>
        <v>0</v>
      </c>
      <c r="H20" s="151">
        <f>'Seq. 5'!P26</f>
        <v>0</v>
      </c>
      <c r="I20" s="151">
        <f>'Seq. 6'!P26</f>
        <v>0</v>
      </c>
      <c r="J20" s="151">
        <f>'Seq. 1'!P26</f>
        <v>0</v>
      </c>
      <c r="K20" s="151">
        <f>'Seq. 8'!P26</f>
        <v>0</v>
      </c>
      <c r="L20" s="151">
        <f>'Seq. 9'!P26</f>
        <v>0</v>
      </c>
      <c r="M20" s="151">
        <f>'Seq. 10'!P26</f>
        <v>0</v>
      </c>
      <c r="N20" s="152">
        <f>'Seq. 2'!Y26</f>
        <v>0</v>
      </c>
      <c r="O20" s="151">
        <f>'Seq. 11'!P26</f>
        <v>0</v>
      </c>
      <c r="P20" s="150">
        <f>'Seq. 12'!P26</f>
        <v>0</v>
      </c>
      <c r="Q20" s="150">
        <f>'Seq. 13'!P26</f>
        <v>0</v>
      </c>
      <c r="R20" s="151">
        <f>'Seq. 14'!P26</f>
        <v>0</v>
      </c>
      <c r="S20" s="151">
        <f>'Seq. 15'!P26</f>
        <v>0</v>
      </c>
      <c r="T20" s="151">
        <f>'Seq. 16'!P26</f>
        <v>0</v>
      </c>
      <c r="U20" s="151">
        <f>'Seq. 17'!P26</f>
        <v>0</v>
      </c>
      <c r="V20" s="150">
        <f>'Seq. 18'!P26</f>
        <v>0</v>
      </c>
      <c r="W20" s="153">
        <f>'Seq. 19'!P26</f>
        <v>0</v>
      </c>
      <c r="X20" s="154">
        <f>'Seq. 20'!P26</f>
        <v>0</v>
      </c>
      <c r="Y20" s="1"/>
      <c r="Z20" s="148"/>
      <c r="AA20" s="148"/>
      <c r="AB20" s="148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</row>
    <row r="21" spans="1:44" ht="12" customHeight="1">
      <c r="A21" s="14">
        <v>13</v>
      </c>
      <c r="B21" s="132" t="e">
        <f t="shared" si="0"/>
        <v>#REF!</v>
      </c>
      <c r="C21" s="149" t="e">
        <f t="shared" si="1"/>
        <v>#REF!</v>
      </c>
      <c r="D21" s="150" t="e">
        <f>#REF!</f>
        <v>#REF!</v>
      </c>
      <c r="E21" s="150">
        <f>'Seq. 2'!P27</f>
        <v>0</v>
      </c>
      <c r="F21" s="151">
        <f>'Seq. 3'!P27</f>
        <v>0</v>
      </c>
      <c r="G21" s="151">
        <f>'Seq. 4'!P27</f>
        <v>0</v>
      </c>
      <c r="H21" s="151">
        <f>'Seq. 5'!P27</f>
        <v>0</v>
      </c>
      <c r="I21" s="151">
        <f>'Seq. 6'!P27</f>
        <v>0</v>
      </c>
      <c r="J21" s="151">
        <f>'Seq. 1'!P27</f>
        <v>0</v>
      </c>
      <c r="K21" s="151">
        <f>'Seq. 8'!P27</f>
        <v>0</v>
      </c>
      <c r="L21" s="151">
        <f>'Seq. 9'!P27</f>
        <v>0</v>
      </c>
      <c r="M21" s="151">
        <f>'Seq. 10'!P27</f>
        <v>0</v>
      </c>
      <c r="N21" s="152">
        <f>'Seq. 2'!Y27</f>
        <v>0</v>
      </c>
      <c r="O21" s="151">
        <f>'Seq. 11'!P27</f>
        <v>0</v>
      </c>
      <c r="P21" s="150">
        <f>'Seq. 12'!P27</f>
        <v>0</v>
      </c>
      <c r="Q21" s="150">
        <f>'Seq. 13'!P27</f>
        <v>0</v>
      </c>
      <c r="R21" s="151">
        <f>'Seq. 14'!P27</f>
        <v>0</v>
      </c>
      <c r="S21" s="151">
        <f>'Seq. 15'!P27</f>
        <v>0</v>
      </c>
      <c r="T21" s="151">
        <f>'Seq. 16'!P27</f>
        <v>0</v>
      </c>
      <c r="U21" s="151">
        <f>'Seq. 17'!P27</f>
        <v>0</v>
      </c>
      <c r="V21" s="150">
        <f>'Seq. 18'!P27</f>
        <v>0</v>
      </c>
      <c r="W21" s="153">
        <f>'Seq. 19'!P27</f>
        <v>0</v>
      </c>
      <c r="X21" s="154">
        <f>'Seq. 20'!P27</f>
        <v>0</v>
      </c>
      <c r="Y21" s="1"/>
      <c r="Z21" s="148"/>
      <c r="AA21" s="148"/>
      <c r="AB21" s="148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</row>
    <row r="22" spans="1:44" ht="12" customHeight="1">
      <c r="A22" s="14">
        <v>14</v>
      </c>
      <c r="B22" s="132" t="e">
        <f t="shared" si="0"/>
        <v>#REF!</v>
      </c>
      <c r="C22" s="149" t="e">
        <f t="shared" si="1"/>
        <v>#REF!</v>
      </c>
      <c r="D22" s="150" t="e">
        <f>#REF!</f>
        <v>#REF!</v>
      </c>
      <c r="E22" s="150">
        <f>'Seq. 2'!P28</f>
        <v>0</v>
      </c>
      <c r="F22" s="151">
        <f>'Seq. 3'!P28</f>
        <v>0</v>
      </c>
      <c r="G22" s="151">
        <f>'Seq. 4'!P28</f>
        <v>0</v>
      </c>
      <c r="H22" s="151">
        <f>'Seq. 5'!P28</f>
        <v>0</v>
      </c>
      <c r="I22" s="151">
        <f>'Seq. 6'!P28</f>
        <v>0</v>
      </c>
      <c r="J22" s="151">
        <f>'Seq. 1'!P28</f>
        <v>0</v>
      </c>
      <c r="K22" s="151">
        <f>'Seq. 8'!P28</f>
        <v>0</v>
      </c>
      <c r="L22" s="151">
        <f>'Seq. 9'!P28</f>
        <v>0</v>
      </c>
      <c r="M22" s="151">
        <f>'Seq. 10'!P28</f>
        <v>0</v>
      </c>
      <c r="N22" s="152">
        <f>'Seq. 2'!Y28</f>
        <v>0</v>
      </c>
      <c r="O22" s="151">
        <f>'Seq. 11'!P28</f>
        <v>0</v>
      </c>
      <c r="P22" s="150">
        <f>'Seq. 12'!P28</f>
        <v>0</v>
      </c>
      <c r="Q22" s="150">
        <f>'Seq. 13'!P28</f>
        <v>0</v>
      </c>
      <c r="R22" s="151">
        <f>'Seq. 14'!P28</f>
        <v>0</v>
      </c>
      <c r="S22" s="151">
        <f>'Seq. 15'!P28</f>
        <v>0</v>
      </c>
      <c r="T22" s="151">
        <f>'Seq. 16'!P28</f>
        <v>0</v>
      </c>
      <c r="U22" s="151">
        <f>'Seq. 17'!P28</f>
        <v>0</v>
      </c>
      <c r="V22" s="150">
        <f>'Seq. 18'!P28</f>
        <v>0</v>
      </c>
      <c r="W22" s="153">
        <f>'Seq. 19'!P28</f>
        <v>0</v>
      </c>
      <c r="X22" s="154">
        <f>'Seq. 20'!P28</f>
        <v>0</v>
      </c>
      <c r="Y22" s="1"/>
      <c r="Z22" s="148"/>
      <c r="AA22" s="148"/>
      <c r="AB22" s="148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</row>
    <row r="23" spans="1:44" ht="12" customHeight="1">
      <c r="A23" s="14">
        <v>15</v>
      </c>
      <c r="B23" s="132" t="e">
        <f t="shared" si="0"/>
        <v>#REF!</v>
      </c>
      <c r="C23" s="149" t="e">
        <f t="shared" si="1"/>
        <v>#REF!</v>
      </c>
      <c r="D23" s="150" t="e">
        <f>#REF!</f>
        <v>#REF!</v>
      </c>
      <c r="E23" s="150">
        <f>'Seq. 2'!P29</f>
        <v>0</v>
      </c>
      <c r="F23" s="151">
        <f>'Seq. 3'!P29</f>
        <v>0</v>
      </c>
      <c r="G23" s="151">
        <f>'Seq. 4'!P29</f>
        <v>0</v>
      </c>
      <c r="H23" s="151">
        <f>'Seq. 5'!P29</f>
        <v>0</v>
      </c>
      <c r="I23" s="151">
        <f>'Seq. 6'!P29</f>
        <v>0</v>
      </c>
      <c r="J23" s="151">
        <f>'Seq. 1'!P29</f>
        <v>0</v>
      </c>
      <c r="K23" s="151">
        <f>'Seq. 8'!P29</f>
        <v>0</v>
      </c>
      <c r="L23" s="151">
        <f>'Seq. 9'!P29</f>
        <v>0</v>
      </c>
      <c r="M23" s="151">
        <f>'Seq. 10'!P29</f>
        <v>0</v>
      </c>
      <c r="N23" s="152">
        <f>'Seq. 2'!Y29</f>
        <v>0</v>
      </c>
      <c r="O23" s="151">
        <f>'Seq. 11'!P29</f>
        <v>0</v>
      </c>
      <c r="P23" s="150">
        <f>'Seq. 12'!P29</f>
        <v>0</v>
      </c>
      <c r="Q23" s="150">
        <f>'Seq. 13'!P29</f>
        <v>0</v>
      </c>
      <c r="R23" s="151">
        <f>'Seq. 14'!P29</f>
        <v>0</v>
      </c>
      <c r="S23" s="151">
        <f>'Seq. 15'!P29</f>
        <v>0</v>
      </c>
      <c r="T23" s="151">
        <f>'Seq. 16'!P29</f>
        <v>0</v>
      </c>
      <c r="U23" s="151">
        <f>'Seq. 17'!P29</f>
        <v>0</v>
      </c>
      <c r="V23" s="150">
        <f>'Seq. 18'!P29</f>
        <v>0</v>
      </c>
      <c r="W23" s="153">
        <f>'Seq. 19'!P29</f>
        <v>0</v>
      </c>
      <c r="X23" s="154">
        <f>'Seq. 20'!P29</f>
        <v>0</v>
      </c>
      <c r="Y23" s="1"/>
      <c r="Z23" s="148"/>
      <c r="AA23" s="148"/>
      <c r="AB23" s="148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</row>
    <row r="24" spans="1:44" ht="12" customHeight="1">
      <c r="A24" s="14">
        <v>16</v>
      </c>
      <c r="B24" s="132" t="e">
        <f t="shared" si="0"/>
        <v>#REF!</v>
      </c>
      <c r="C24" s="149" t="e">
        <f t="shared" si="1"/>
        <v>#REF!</v>
      </c>
      <c r="D24" s="150" t="e">
        <f>#REF!</f>
        <v>#REF!</v>
      </c>
      <c r="E24" s="150">
        <f>'Seq. 2'!P30</f>
        <v>0</v>
      </c>
      <c r="F24" s="151">
        <f>'Seq. 3'!P30</f>
        <v>0</v>
      </c>
      <c r="G24" s="151">
        <f>'Seq. 4'!P30</f>
        <v>0</v>
      </c>
      <c r="H24" s="151">
        <f>'Seq. 5'!P30</f>
        <v>0</v>
      </c>
      <c r="I24" s="151">
        <f>'Seq. 6'!P30</f>
        <v>0</v>
      </c>
      <c r="J24" s="151">
        <f>'Seq. 1'!P30</f>
        <v>0</v>
      </c>
      <c r="K24" s="151">
        <f>'Seq. 8'!P30</f>
        <v>0</v>
      </c>
      <c r="L24" s="151">
        <f>'Seq. 9'!P30</f>
        <v>0</v>
      </c>
      <c r="M24" s="151">
        <f>'Seq. 10'!P30</f>
        <v>0</v>
      </c>
      <c r="N24" s="152">
        <f>'Seq. 2'!Y30</f>
        <v>0</v>
      </c>
      <c r="O24" s="151">
        <f>'Seq. 11'!P30</f>
        <v>0</v>
      </c>
      <c r="P24" s="150">
        <f>'Seq. 12'!P30</f>
        <v>0</v>
      </c>
      <c r="Q24" s="150">
        <f>'Seq. 13'!P30</f>
        <v>0</v>
      </c>
      <c r="R24" s="151">
        <f>'Seq. 14'!P30</f>
        <v>0</v>
      </c>
      <c r="S24" s="151">
        <f>'Seq. 15'!P30</f>
        <v>0</v>
      </c>
      <c r="T24" s="151">
        <f>'Seq. 16'!P30</f>
        <v>0</v>
      </c>
      <c r="U24" s="151">
        <f>'Seq. 17'!P30</f>
        <v>0</v>
      </c>
      <c r="V24" s="150">
        <f>'Seq. 18'!P30</f>
        <v>0</v>
      </c>
      <c r="W24" s="153">
        <f>'Seq. 19'!P30</f>
        <v>0</v>
      </c>
      <c r="X24" s="154">
        <f>'Seq. 20'!P30</f>
        <v>0</v>
      </c>
      <c r="Y24" s="1"/>
      <c r="Z24" s="148"/>
      <c r="AA24" s="148"/>
      <c r="AB24" s="148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</row>
    <row r="25" spans="1:44" ht="12" customHeight="1">
      <c r="A25" s="14">
        <v>17</v>
      </c>
      <c r="B25" s="132" t="e">
        <f t="shared" si="0"/>
        <v>#REF!</v>
      </c>
      <c r="C25" s="149" t="e">
        <f t="shared" si="1"/>
        <v>#REF!</v>
      </c>
      <c r="D25" s="150" t="e">
        <f>#REF!</f>
        <v>#REF!</v>
      </c>
      <c r="E25" s="150">
        <f>'Seq. 2'!P31</f>
        <v>0</v>
      </c>
      <c r="F25" s="151">
        <f>'Seq. 3'!P31</f>
        <v>0</v>
      </c>
      <c r="G25" s="151">
        <f>'Seq. 4'!P31</f>
        <v>0</v>
      </c>
      <c r="H25" s="151">
        <f>'Seq. 5'!P31</f>
        <v>0</v>
      </c>
      <c r="I25" s="151">
        <f>'Seq. 6'!P31</f>
        <v>0</v>
      </c>
      <c r="J25" s="151">
        <f>'Seq. 1'!P31</f>
        <v>0</v>
      </c>
      <c r="K25" s="151">
        <f>'Seq. 8'!P31</f>
        <v>0</v>
      </c>
      <c r="L25" s="151">
        <f>'Seq. 9'!P31</f>
        <v>0</v>
      </c>
      <c r="M25" s="151">
        <f>'Seq. 10'!P31</f>
        <v>0</v>
      </c>
      <c r="N25" s="152">
        <f>'Seq. 2'!Y31</f>
        <v>0</v>
      </c>
      <c r="O25" s="151">
        <f>'Seq. 11'!P31</f>
        <v>0</v>
      </c>
      <c r="P25" s="150">
        <f>'Seq. 12'!P31</f>
        <v>0</v>
      </c>
      <c r="Q25" s="150">
        <f>'Seq. 13'!P31</f>
        <v>0</v>
      </c>
      <c r="R25" s="151">
        <f>'Seq. 14'!P31</f>
        <v>0</v>
      </c>
      <c r="S25" s="151">
        <f>'Seq. 15'!P31</f>
        <v>0</v>
      </c>
      <c r="T25" s="151">
        <f>'Seq. 16'!P31</f>
        <v>0</v>
      </c>
      <c r="U25" s="151">
        <f>'Seq. 17'!P31</f>
        <v>0</v>
      </c>
      <c r="V25" s="150">
        <f>'Seq. 18'!P31</f>
        <v>0</v>
      </c>
      <c r="W25" s="153">
        <f>'Seq. 19'!P31</f>
        <v>0</v>
      </c>
      <c r="X25" s="154">
        <f>'Seq. 20'!P31</f>
        <v>0</v>
      </c>
      <c r="Y25" s="1"/>
      <c r="Z25" s="148"/>
      <c r="AA25" s="148"/>
      <c r="AB25" s="148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</row>
    <row r="26" spans="1:44" ht="12" customHeight="1">
      <c r="A26" s="14">
        <v>18</v>
      </c>
      <c r="B26" s="132" t="e">
        <f t="shared" si="0"/>
        <v>#REF!</v>
      </c>
      <c r="C26" s="149" t="e">
        <f t="shared" si="1"/>
        <v>#REF!</v>
      </c>
      <c r="D26" s="150" t="e">
        <f>#REF!</f>
        <v>#REF!</v>
      </c>
      <c r="E26" s="150">
        <f>'Seq. 2'!P32</f>
        <v>0</v>
      </c>
      <c r="F26" s="151">
        <f>'Seq. 3'!P32</f>
        <v>0</v>
      </c>
      <c r="G26" s="151">
        <f>'Seq. 4'!P32</f>
        <v>0</v>
      </c>
      <c r="H26" s="151">
        <f>'Seq. 5'!P32</f>
        <v>0</v>
      </c>
      <c r="I26" s="151">
        <f>'Seq. 6'!P32</f>
        <v>0</v>
      </c>
      <c r="J26" s="151">
        <f>'Seq. 1'!P32</f>
        <v>0</v>
      </c>
      <c r="K26" s="151">
        <f>'Seq. 8'!P32</f>
        <v>0</v>
      </c>
      <c r="L26" s="151">
        <f>'Seq. 9'!P32</f>
        <v>0</v>
      </c>
      <c r="M26" s="151">
        <f>'Seq. 10'!P32</f>
        <v>0</v>
      </c>
      <c r="N26" s="152">
        <f>'Seq. 2'!Y32</f>
        <v>0</v>
      </c>
      <c r="O26" s="151">
        <f>'Seq. 11'!P32</f>
        <v>0</v>
      </c>
      <c r="P26" s="150">
        <f>'Seq. 12'!P32</f>
        <v>0</v>
      </c>
      <c r="Q26" s="150">
        <f>'Seq. 13'!P32</f>
        <v>0</v>
      </c>
      <c r="R26" s="151">
        <f>'Seq. 14'!P32</f>
        <v>0</v>
      </c>
      <c r="S26" s="151">
        <f>'Seq. 15'!P32</f>
        <v>0</v>
      </c>
      <c r="T26" s="151">
        <f>'Seq. 16'!P32</f>
        <v>0</v>
      </c>
      <c r="U26" s="151">
        <f>'Seq. 17'!P32</f>
        <v>0</v>
      </c>
      <c r="V26" s="150">
        <f>'Seq. 18'!P32</f>
        <v>0</v>
      </c>
      <c r="W26" s="153">
        <f>'Seq. 19'!P32</f>
        <v>0</v>
      </c>
      <c r="X26" s="154">
        <f>'Seq. 20'!P32</f>
        <v>0</v>
      </c>
      <c r="Y26" s="1"/>
      <c r="Z26" s="148"/>
      <c r="AA26" s="148"/>
      <c r="AB26" s="148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</row>
    <row r="27" spans="1:44" ht="12" customHeight="1">
      <c r="A27" s="14">
        <v>19</v>
      </c>
      <c r="B27" s="132" t="e">
        <f t="shared" si="0"/>
        <v>#REF!</v>
      </c>
      <c r="C27" s="149" t="e">
        <f t="shared" si="1"/>
        <v>#REF!</v>
      </c>
      <c r="D27" s="150" t="e">
        <f>#REF!</f>
        <v>#REF!</v>
      </c>
      <c r="E27" s="150">
        <f>'Seq. 2'!P33</f>
        <v>0</v>
      </c>
      <c r="F27" s="151">
        <f>'Seq. 3'!P33</f>
        <v>0</v>
      </c>
      <c r="G27" s="151">
        <f>'Seq. 4'!P33</f>
        <v>0</v>
      </c>
      <c r="H27" s="151">
        <f>'Seq. 5'!P33</f>
        <v>0</v>
      </c>
      <c r="I27" s="151">
        <f>'Seq. 6'!P33</f>
        <v>0</v>
      </c>
      <c r="J27" s="151">
        <f>'Seq. 1'!P33</f>
        <v>0</v>
      </c>
      <c r="K27" s="151">
        <f>'Seq. 8'!P33</f>
        <v>0</v>
      </c>
      <c r="L27" s="151">
        <f>'Seq. 9'!P33</f>
        <v>0</v>
      </c>
      <c r="M27" s="151">
        <f>'Seq. 10'!P33</f>
        <v>0</v>
      </c>
      <c r="N27" s="152">
        <f>'Seq. 2'!Y33</f>
        <v>0</v>
      </c>
      <c r="O27" s="151">
        <f>'Seq. 11'!P33</f>
        <v>0</v>
      </c>
      <c r="P27" s="150">
        <f>'Seq. 12'!P33</f>
        <v>0</v>
      </c>
      <c r="Q27" s="150">
        <f>'Seq. 13'!P33</f>
        <v>0</v>
      </c>
      <c r="R27" s="151">
        <f>'Seq. 14'!P33</f>
        <v>0</v>
      </c>
      <c r="S27" s="151">
        <f>'Seq. 15'!P33</f>
        <v>0</v>
      </c>
      <c r="T27" s="151">
        <f>'Seq. 16'!P33</f>
        <v>0</v>
      </c>
      <c r="U27" s="151">
        <f>'Seq. 17'!P33</f>
        <v>0</v>
      </c>
      <c r="V27" s="150">
        <f>'Seq. 18'!P33</f>
        <v>0</v>
      </c>
      <c r="W27" s="153">
        <f>'Seq. 19'!P33</f>
        <v>0</v>
      </c>
      <c r="X27" s="154">
        <f>'Seq. 20'!P33</f>
        <v>0</v>
      </c>
      <c r="Y27" s="1"/>
      <c r="Z27" s="148"/>
      <c r="AA27" s="148"/>
      <c r="AB27" s="148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1:44" ht="12" customHeight="1">
      <c r="A28" s="14">
        <v>20</v>
      </c>
      <c r="B28" s="132" t="e">
        <f t="shared" si="0"/>
        <v>#REF!</v>
      </c>
      <c r="C28" s="149" t="e">
        <f t="shared" si="1"/>
        <v>#REF!</v>
      </c>
      <c r="D28" s="150" t="e">
        <f>#REF!</f>
        <v>#REF!</v>
      </c>
      <c r="E28" s="150">
        <f>'Seq. 2'!P34</f>
        <v>0</v>
      </c>
      <c r="F28" s="151">
        <f>'Seq. 3'!P34</f>
        <v>0</v>
      </c>
      <c r="G28" s="151">
        <f>'Seq. 4'!P34</f>
        <v>0</v>
      </c>
      <c r="H28" s="151">
        <f>'Seq. 5'!P34</f>
        <v>0</v>
      </c>
      <c r="I28" s="151">
        <f>'Seq. 6'!P34</f>
        <v>0</v>
      </c>
      <c r="J28" s="151">
        <f>'Seq. 1'!P34</f>
        <v>0</v>
      </c>
      <c r="K28" s="151">
        <f>'Seq. 8'!P34</f>
        <v>0</v>
      </c>
      <c r="L28" s="151">
        <f>'Seq. 9'!P34</f>
        <v>0</v>
      </c>
      <c r="M28" s="151">
        <f>'Seq. 10'!P34</f>
        <v>0</v>
      </c>
      <c r="N28" s="152">
        <f>'Seq. 2'!Y34</f>
        <v>0</v>
      </c>
      <c r="O28" s="151">
        <f>'Seq. 11'!P34</f>
        <v>0</v>
      </c>
      <c r="P28" s="150">
        <f>'Seq. 12'!P34</f>
        <v>0</v>
      </c>
      <c r="Q28" s="150">
        <f>'Seq. 13'!P34</f>
        <v>0</v>
      </c>
      <c r="R28" s="151">
        <f>'Seq. 14'!P34</f>
        <v>0</v>
      </c>
      <c r="S28" s="151">
        <f>'Seq. 15'!P34</f>
        <v>0</v>
      </c>
      <c r="T28" s="151">
        <f>'Seq. 16'!P34</f>
        <v>0</v>
      </c>
      <c r="U28" s="151">
        <f>'Seq. 17'!P34</f>
        <v>0</v>
      </c>
      <c r="V28" s="150">
        <f>'Seq. 18'!P34</f>
        <v>0</v>
      </c>
      <c r="W28" s="153">
        <f>'Seq. 19'!P34</f>
        <v>0</v>
      </c>
      <c r="X28" s="154">
        <f>'Seq. 20'!P34</f>
        <v>0</v>
      </c>
      <c r="Y28" s="1"/>
      <c r="Z28" s="148"/>
      <c r="AA28" s="148"/>
      <c r="AB28" s="148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1:44" ht="12" customHeight="1">
      <c r="A29" s="14">
        <v>21</v>
      </c>
      <c r="B29" s="132" t="e">
        <f t="shared" si="0"/>
        <v>#REF!</v>
      </c>
      <c r="C29" s="149" t="e">
        <f t="shared" si="1"/>
        <v>#REF!</v>
      </c>
      <c r="D29" s="150" t="e">
        <f>#REF!</f>
        <v>#REF!</v>
      </c>
      <c r="E29" s="150">
        <f>'Seq. 2'!P35</f>
        <v>0</v>
      </c>
      <c r="F29" s="151">
        <f>'Seq. 3'!P35</f>
        <v>0</v>
      </c>
      <c r="G29" s="151">
        <f>'Seq. 4'!P35</f>
        <v>0</v>
      </c>
      <c r="H29" s="151">
        <f>'Seq. 5'!P35</f>
        <v>0</v>
      </c>
      <c r="I29" s="151">
        <f>'Seq. 6'!P35</f>
        <v>0</v>
      </c>
      <c r="J29" s="151">
        <f>'Seq. 1'!P35</f>
        <v>0</v>
      </c>
      <c r="K29" s="151">
        <f>'Seq. 8'!P35</f>
        <v>0</v>
      </c>
      <c r="L29" s="151">
        <f>'Seq. 9'!P35</f>
        <v>0</v>
      </c>
      <c r="M29" s="151">
        <f>'Seq. 10'!P35</f>
        <v>0</v>
      </c>
      <c r="N29" s="152">
        <f>'Seq. 2'!Y35</f>
        <v>0</v>
      </c>
      <c r="O29" s="151">
        <f>'Seq. 11'!P35</f>
        <v>0</v>
      </c>
      <c r="P29" s="150">
        <f>'Seq. 12'!P35</f>
        <v>0</v>
      </c>
      <c r="Q29" s="150">
        <f>'Seq. 13'!P35</f>
        <v>0</v>
      </c>
      <c r="R29" s="151">
        <f>'Seq. 14'!P35</f>
        <v>0</v>
      </c>
      <c r="S29" s="151">
        <f>'Seq. 15'!P35</f>
        <v>0</v>
      </c>
      <c r="T29" s="151">
        <f>'Seq. 16'!P35</f>
        <v>0</v>
      </c>
      <c r="U29" s="151">
        <f>'Seq. 17'!P35</f>
        <v>0</v>
      </c>
      <c r="V29" s="150">
        <f>'Seq. 18'!P35</f>
        <v>0</v>
      </c>
      <c r="W29" s="153">
        <f>'Seq. 19'!P35</f>
        <v>0</v>
      </c>
      <c r="X29" s="154">
        <f>'Seq. 20'!P35</f>
        <v>0</v>
      </c>
      <c r="Y29" s="1"/>
      <c r="Z29" s="148"/>
      <c r="AA29" s="148"/>
      <c r="AB29" s="148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1:44" ht="12" customHeight="1">
      <c r="A30" s="14">
        <v>22</v>
      </c>
      <c r="B30" s="132" t="e">
        <f t="shared" si="0"/>
        <v>#REF!</v>
      </c>
      <c r="C30" s="149" t="e">
        <f t="shared" si="1"/>
        <v>#REF!</v>
      </c>
      <c r="D30" s="150" t="e">
        <f>#REF!</f>
        <v>#REF!</v>
      </c>
      <c r="E30" s="150">
        <f>'Seq. 2'!P36</f>
        <v>0</v>
      </c>
      <c r="F30" s="151">
        <f>'Seq. 3'!P36</f>
        <v>0</v>
      </c>
      <c r="G30" s="151">
        <f>'Seq. 4'!P36</f>
        <v>0</v>
      </c>
      <c r="H30" s="151">
        <f>'Seq. 5'!P36</f>
        <v>0</v>
      </c>
      <c r="I30" s="151">
        <f>'Seq. 6'!P36</f>
        <v>0</v>
      </c>
      <c r="J30" s="151">
        <f>'Seq. 1'!P36</f>
        <v>0</v>
      </c>
      <c r="K30" s="151">
        <f>'Seq. 8'!P36</f>
        <v>0</v>
      </c>
      <c r="L30" s="151">
        <f>'Seq. 9'!P36</f>
        <v>0</v>
      </c>
      <c r="M30" s="151">
        <f>'Seq. 10'!P36</f>
        <v>0</v>
      </c>
      <c r="N30" s="152">
        <f>'Seq. 2'!Y36</f>
        <v>0</v>
      </c>
      <c r="O30" s="151">
        <f>'Seq. 11'!P36</f>
        <v>0</v>
      </c>
      <c r="P30" s="150">
        <f>'Seq. 12'!P36</f>
        <v>0</v>
      </c>
      <c r="Q30" s="150">
        <f>'Seq. 13'!P36</f>
        <v>0</v>
      </c>
      <c r="R30" s="151">
        <f>'Seq. 14'!P36</f>
        <v>0</v>
      </c>
      <c r="S30" s="151">
        <f>'Seq. 15'!P36</f>
        <v>0</v>
      </c>
      <c r="T30" s="151">
        <f>'Seq. 16'!P36</f>
        <v>0</v>
      </c>
      <c r="U30" s="151">
        <f>'Seq. 17'!P36</f>
        <v>0</v>
      </c>
      <c r="V30" s="150">
        <f>'Seq. 18'!P36</f>
        <v>0</v>
      </c>
      <c r="W30" s="153">
        <f>'Seq. 19'!P36</f>
        <v>0</v>
      </c>
      <c r="X30" s="154">
        <f>'Seq. 20'!P36</f>
        <v>0</v>
      </c>
      <c r="Y30" s="1"/>
      <c r="Z30" s="148"/>
      <c r="AA30" s="148"/>
      <c r="AB30" s="148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</row>
    <row r="31" spans="1:44" ht="12" customHeight="1">
      <c r="A31" s="14">
        <v>23</v>
      </c>
      <c r="B31" s="132" t="e">
        <f t="shared" si="0"/>
        <v>#REF!</v>
      </c>
      <c r="C31" s="149" t="e">
        <f t="shared" si="1"/>
        <v>#REF!</v>
      </c>
      <c r="D31" s="150" t="e">
        <f>#REF!</f>
        <v>#REF!</v>
      </c>
      <c r="E31" s="150">
        <f>'Seq. 2'!P37</f>
        <v>0</v>
      </c>
      <c r="F31" s="151">
        <f>'Seq. 3'!P37</f>
        <v>0</v>
      </c>
      <c r="G31" s="151">
        <f>'Seq. 4'!P37</f>
        <v>0</v>
      </c>
      <c r="H31" s="151">
        <f>'Seq. 5'!P37</f>
        <v>0</v>
      </c>
      <c r="I31" s="151">
        <f>'Seq. 6'!P37</f>
        <v>0</v>
      </c>
      <c r="J31" s="151">
        <f>'Seq. 1'!P37</f>
        <v>0</v>
      </c>
      <c r="K31" s="151">
        <f>'Seq. 8'!P37</f>
        <v>0</v>
      </c>
      <c r="L31" s="151">
        <f>'Seq. 9'!P37</f>
        <v>0</v>
      </c>
      <c r="M31" s="151">
        <f>'Seq. 10'!P37</f>
        <v>0</v>
      </c>
      <c r="N31" s="152">
        <f>'Seq. 2'!Y37</f>
        <v>0</v>
      </c>
      <c r="O31" s="151">
        <f>'Seq. 11'!P37</f>
        <v>0</v>
      </c>
      <c r="P31" s="150">
        <f>'Seq. 12'!P37</f>
        <v>0</v>
      </c>
      <c r="Q31" s="150">
        <f>'Seq. 13'!P37</f>
        <v>0</v>
      </c>
      <c r="R31" s="151">
        <f>'Seq. 14'!P37</f>
        <v>0</v>
      </c>
      <c r="S31" s="151">
        <f>'Seq. 15'!P37</f>
        <v>0</v>
      </c>
      <c r="T31" s="151">
        <f>'Seq. 16'!P37</f>
        <v>0</v>
      </c>
      <c r="U31" s="151">
        <f>'Seq. 17'!P37</f>
        <v>0</v>
      </c>
      <c r="V31" s="150">
        <f>'Seq. 18'!P37</f>
        <v>0</v>
      </c>
      <c r="W31" s="153">
        <f>'Seq. 19'!P37</f>
        <v>0</v>
      </c>
      <c r="X31" s="154">
        <f>'Seq. 20'!P37</f>
        <v>0</v>
      </c>
      <c r="Y31" s="1"/>
      <c r="Z31" s="148"/>
      <c r="AA31" s="148"/>
      <c r="AB31" s="148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</row>
    <row r="32" spans="1:44" ht="12" customHeight="1">
      <c r="A32" s="14">
        <v>24</v>
      </c>
      <c r="B32" s="132" t="e">
        <f t="shared" si="0"/>
        <v>#REF!</v>
      </c>
      <c r="C32" s="149" t="e">
        <f t="shared" si="1"/>
        <v>#REF!</v>
      </c>
      <c r="D32" s="150" t="e">
        <f>#REF!</f>
        <v>#REF!</v>
      </c>
      <c r="E32" s="150">
        <f>'Seq. 2'!P38</f>
        <v>0</v>
      </c>
      <c r="F32" s="151">
        <f>'Seq. 3'!P38</f>
        <v>0</v>
      </c>
      <c r="G32" s="151">
        <f>'Seq. 4'!P38</f>
        <v>0</v>
      </c>
      <c r="H32" s="151">
        <f>'Seq. 5'!P38</f>
        <v>0</v>
      </c>
      <c r="I32" s="151">
        <f>'Seq. 6'!P38</f>
        <v>0</v>
      </c>
      <c r="J32" s="151">
        <f>'Seq. 1'!P38</f>
        <v>0</v>
      </c>
      <c r="K32" s="151">
        <f>'Seq. 8'!P38</f>
        <v>0</v>
      </c>
      <c r="L32" s="151">
        <f>'Seq. 9'!P38</f>
        <v>0</v>
      </c>
      <c r="M32" s="151">
        <f>'Seq. 10'!P38</f>
        <v>0</v>
      </c>
      <c r="N32" s="152">
        <f>'Seq. 2'!Y38</f>
        <v>0</v>
      </c>
      <c r="O32" s="151">
        <f>'Seq. 11'!P38</f>
        <v>0</v>
      </c>
      <c r="P32" s="150">
        <f>'Seq. 12'!P38</f>
        <v>0</v>
      </c>
      <c r="Q32" s="150">
        <f>'Seq. 13'!P38</f>
        <v>0</v>
      </c>
      <c r="R32" s="151">
        <f>'Seq. 14'!P38</f>
        <v>0</v>
      </c>
      <c r="S32" s="151">
        <f>'Seq. 15'!P38</f>
        <v>0</v>
      </c>
      <c r="T32" s="151">
        <f>'Seq. 16'!P38</f>
        <v>0</v>
      </c>
      <c r="U32" s="151">
        <f>'Seq. 17'!P38</f>
        <v>0</v>
      </c>
      <c r="V32" s="150">
        <f>'Seq. 18'!P38</f>
        <v>0</v>
      </c>
      <c r="W32" s="153">
        <f>'Seq. 19'!P38</f>
        <v>0</v>
      </c>
      <c r="X32" s="154">
        <f>'Seq. 20'!P38</f>
        <v>0</v>
      </c>
      <c r="Y32" s="1"/>
      <c r="Z32" s="148"/>
      <c r="AA32" s="148"/>
      <c r="AB32" s="148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</row>
    <row r="33" spans="1:44" ht="12" customHeight="1">
      <c r="A33" s="14">
        <v>25</v>
      </c>
      <c r="B33" s="132" t="e">
        <f t="shared" si="0"/>
        <v>#REF!</v>
      </c>
      <c r="C33" s="149" t="e">
        <f t="shared" si="1"/>
        <v>#REF!</v>
      </c>
      <c r="D33" s="150" t="e">
        <f>#REF!</f>
        <v>#REF!</v>
      </c>
      <c r="E33" s="150">
        <f>'Seq. 2'!P39</f>
        <v>0</v>
      </c>
      <c r="F33" s="151">
        <f>'Seq. 3'!P39</f>
        <v>0</v>
      </c>
      <c r="G33" s="151">
        <f>'Seq. 4'!P39</f>
        <v>0</v>
      </c>
      <c r="H33" s="151">
        <f>'Seq. 5'!P39</f>
        <v>0</v>
      </c>
      <c r="I33" s="151">
        <f>'Seq. 6'!P39</f>
        <v>0</v>
      </c>
      <c r="J33" s="151">
        <f>'Seq. 1'!P39</f>
        <v>0</v>
      </c>
      <c r="K33" s="151">
        <f>'Seq. 8'!P39</f>
        <v>0</v>
      </c>
      <c r="L33" s="151">
        <f>'Seq. 9'!P39</f>
        <v>0</v>
      </c>
      <c r="M33" s="151">
        <f>'Seq. 10'!P39</f>
        <v>0</v>
      </c>
      <c r="N33" s="152">
        <f>'Seq. 2'!Y39</f>
        <v>0</v>
      </c>
      <c r="O33" s="151">
        <f>'Seq. 11'!P39</f>
        <v>0</v>
      </c>
      <c r="P33" s="150">
        <f>'Seq. 12'!P39</f>
        <v>0</v>
      </c>
      <c r="Q33" s="150">
        <f>'Seq. 13'!P39</f>
        <v>0</v>
      </c>
      <c r="R33" s="151">
        <f>'Seq. 14'!P39</f>
        <v>0</v>
      </c>
      <c r="S33" s="151">
        <f>'Seq. 15'!P39</f>
        <v>0</v>
      </c>
      <c r="T33" s="151">
        <f>'Seq. 16'!P39</f>
        <v>0</v>
      </c>
      <c r="U33" s="151">
        <f>'Seq. 17'!P39</f>
        <v>0</v>
      </c>
      <c r="V33" s="150">
        <f>'Seq. 18'!P39</f>
        <v>0</v>
      </c>
      <c r="W33" s="153">
        <f>'Seq. 19'!P39</f>
        <v>0</v>
      </c>
      <c r="X33" s="154">
        <f>'Seq. 20'!P39</f>
        <v>0</v>
      </c>
      <c r="Y33" s="1"/>
      <c r="Z33" s="148"/>
      <c r="AA33" s="148"/>
      <c r="AB33" s="148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1:44" ht="12" customHeight="1">
      <c r="A34" s="14">
        <v>26</v>
      </c>
      <c r="B34" s="132" t="e">
        <f t="shared" si="0"/>
        <v>#REF!</v>
      </c>
      <c r="C34" s="149" t="e">
        <f t="shared" si="1"/>
        <v>#REF!</v>
      </c>
      <c r="D34" s="150" t="e">
        <f>#REF!</f>
        <v>#REF!</v>
      </c>
      <c r="E34" s="150">
        <f>'Seq. 2'!P40</f>
        <v>0</v>
      </c>
      <c r="F34" s="151">
        <f>'Seq. 3'!P40</f>
        <v>0</v>
      </c>
      <c r="G34" s="151">
        <f>'Seq. 4'!P40</f>
        <v>0</v>
      </c>
      <c r="H34" s="151">
        <f>'Seq. 5'!P40</f>
        <v>0</v>
      </c>
      <c r="I34" s="151">
        <f>'Seq. 6'!P40</f>
        <v>0</v>
      </c>
      <c r="J34" s="151">
        <f>'Seq. 1'!P40</f>
        <v>0</v>
      </c>
      <c r="K34" s="151">
        <f>'Seq. 8'!P40</f>
        <v>0</v>
      </c>
      <c r="L34" s="151">
        <f>'Seq. 9'!P40</f>
        <v>0</v>
      </c>
      <c r="M34" s="151">
        <f>'Seq. 10'!P40</f>
        <v>0</v>
      </c>
      <c r="N34" s="152">
        <f>'Seq. 2'!Y40</f>
        <v>0</v>
      </c>
      <c r="O34" s="151">
        <f>'Seq. 11'!P40</f>
        <v>0</v>
      </c>
      <c r="P34" s="150">
        <f>'Seq. 12'!P40</f>
        <v>0</v>
      </c>
      <c r="Q34" s="150">
        <f>'Seq. 13'!P40</f>
        <v>0</v>
      </c>
      <c r="R34" s="151">
        <f>'Seq. 14'!P40</f>
        <v>0</v>
      </c>
      <c r="S34" s="151">
        <f>'Seq. 15'!P40</f>
        <v>0</v>
      </c>
      <c r="T34" s="151">
        <f>'Seq. 16'!P40</f>
        <v>0</v>
      </c>
      <c r="U34" s="151">
        <f>'Seq. 17'!P40</f>
        <v>0</v>
      </c>
      <c r="V34" s="150">
        <f>'Seq. 18'!P40</f>
        <v>0</v>
      </c>
      <c r="W34" s="153">
        <f>'Seq. 19'!P40</f>
        <v>0</v>
      </c>
      <c r="X34" s="154">
        <f>'Seq. 20'!P40</f>
        <v>0</v>
      </c>
      <c r="Y34" s="1"/>
      <c r="Z34" s="148"/>
      <c r="AA34" s="148"/>
      <c r="AB34" s="148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1:44" ht="12" customHeight="1">
      <c r="A35" s="14">
        <v>27</v>
      </c>
      <c r="B35" s="132" t="e">
        <f t="shared" si="0"/>
        <v>#REF!</v>
      </c>
      <c r="C35" s="149" t="e">
        <f t="shared" si="1"/>
        <v>#REF!</v>
      </c>
      <c r="D35" s="150" t="e">
        <f>#REF!</f>
        <v>#REF!</v>
      </c>
      <c r="E35" s="150">
        <f>'Seq. 2'!P41</f>
        <v>0</v>
      </c>
      <c r="F35" s="151">
        <f>'Seq. 3'!P41</f>
        <v>0</v>
      </c>
      <c r="G35" s="151">
        <f>'Seq. 4'!P41</f>
        <v>0</v>
      </c>
      <c r="H35" s="151">
        <f>'Seq. 5'!P41</f>
        <v>0</v>
      </c>
      <c r="I35" s="151">
        <f>'Seq. 6'!P41</f>
        <v>0</v>
      </c>
      <c r="J35" s="151">
        <f>'Seq. 1'!P41</f>
        <v>0</v>
      </c>
      <c r="K35" s="151">
        <f>'Seq. 8'!P41</f>
        <v>0</v>
      </c>
      <c r="L35" s="151">
        <f>'Seq. 9'!P41</f>
        <v>0</v>
      </c>
      <c r="M35" s="151">
        <f>'Seq. 10'!P41</f>
        <v>0</v>
      </c>
      <c r="N35" s="152">
        <f>'Seq. 2'!Y41</f>
        <v>0</v>
      </c>
      <c r="O35" s="151">
        <f>'Seq. 11'!P41</f>
        <v>0</v>
      </c>
      <c r="P35" s="150">
        <f>'Seq. 12'!P41</f>
        <v>0</v>
      </c>
      <c r="Q35" s="150">
        <f>'Seq. 13'!P41</f>
        <v>0</v>
      </c>
      <c r="R35" s="151">
        <f>'Seq. 14'!P41</f>
        <v>0</v>
      </c>
      <c r="S35" s="151">
        <f>'Seq. 15'!P41</f>
        <v>0</v>
      </c>
      <c r="T35" s="151">
        <f>'Seq. 16'!P41</f>
        <v>0</v>
      </c>
      <c r="U35" s="151">
        <f>'Seq. 17'!P41</f>
        <v>0</v>
      </c>
      <c r="V35" s="150">
        <f>'Seq. 18'!P41</f>
        <v>0</v>
      </c>
      <c r="W35" s="153">
        <f>'Seq. 19'!P41</f>
        <v>0</v>
      </c>
      <c r="X35" s="154">
        <f>'Seq. 20'!P41</f>
        <v>0</v>
      </c>
      <c r="Y35" s="1"/>
      <c r="Z35" s="148"/>
      <c r="AA35" s="148"/>
      <c r="AB35" s="148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1:44" ht="12" customHeight="1">
      <c r="A36" s="14">
        <v>28</v>
      </c>
      <c r="B36" s="132" t="e">
        <f t="shared" si="0"/>
        <v>#REF!</v>
      </c>
      <c r="C36" s="149" t="e">
        <f t="shared" si="1"/>
        <v>#REF!</v>
      </c>
      <c r="D36" s="150" t="e">
        <f>#REF!</f>
        <v>#REF!</v>
      </c>
      <c r="E36" s="150">
        <f>'Seq. 2'!P42</f>
        <v>0</v>
      </c>
      <c r="F36" s="151">
        <f>'Seq. 3'!P42</f>
        <v>0</v>
      </c>
      <c r="G36" s="151">
        <f>'Seq. 4'!P42</f>
        <v>0</v>
      </c>
      <c r="H36" s="151">
        <f>'Seq. 5'!P42</f>
        <v>0</v>
      </c>
      <c r="I36" s="151">
        <f>'Seq. 6'!P42</f>
        <v>0</v>
      </c>
      <c r="J36" s="151">
        <f>'Seq. 1'!P42</f>
        <v>0</v>
      </c>
      <c r="K36" s="151">
        <f>'Seq. 8'!P42</f>
        <v>0</v>
      </c>
      <c r="L36" s="151">
        <f>'Seq. 9'!P42</f>
        <v>0</v>
      </c>
      <c r="M36" s="151">
        <f>'Seq. 10'!P42</f>
        <v>0</v>
      </c>
      <c r="N36" s="152">
        <f>'Seq. 2'!Y42</f>
        <v>0</v>
      </c>
      <c r="O36" s="151">
        <f>'Seq. 11'!P42</f>
        <v>0</v>
      </c>
      <c r="P36" s="150">
        <f>'Seq. 12'!P42</f>
        <v>0</v>
      </c>
      <c r="Q36" s="150">
        <f>'Seq. 13'!P42</f>
        <v>0</v>
      </c>
      <c r="R36" s="151">
        <f>'Seq. 14'!P42</f>
        <v>0</v>
      </c>
      <c r="S36" s="151">
        <f>'Seq. 15'!P42</f>
        <v>0</v>
      </c>
      <c r="T36" s="151">
        <f>'Seq. 16'!P42</f>
        <v>0</v>
      </c>
      <c r="U36" s="151">
        <f>'Seq. 17'!P42</f>
        <v>0</v>
      </c>
      <c r="V36" s="150">
        <f>'Seq. 18'!P42</f>
        <v>0</v>
      </c>
      <c r="W36" s="153">
        <f>'Seq. 19'!P42</f>
        <v>0</v>
      </c>
      <c r="X36" s="154">
        <f>'Seq. 20'!P42</f>
        <v>0</v>
      </c>
      <c r="Y36" s="1"/>
      <c r="Z36" s="148"/>
      <c r="AA36" s="148"/>
      <c r="AB36" s="148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1:44" ht="12" customHeight="1">
      <c r="A37" s="14">
        <v>29</v>
      </c>
      <c r="B37" s="132" t="e">
        <f t="shared" si="0"/>
        <v>#REF!</v>
      </c>
      <c r="C37" s="149" t="e">
        <f t="shared" si="1"/>
        <v>#REF!</v>
      </c>
      <c r="D37" s="150" t="e">
        <f>#REF!</f>
        <v>#REF!</v>
      </c>
      <c r="E37" s="150">
        <f>'Seq. 2'!P43</f>
        <v>0</v>
      </c>
      <c r="F37" s="151">
        <f>'Seq. 3'!P43</f>
        <v>0</v>
      </c>
      <c r="G37" s="151">
        <f>'Seq. 4'!P43</f>
        <v>0</v>
      </c>
      <c r="H37" s="151">
        <f>'Seq. 5'!P43</f>
        <v>0</v>
      </c>
      <c r="I37" s="151">
        <f>'Seq. 6'!P43</f>
        <v>0</v>
      </c>
      <c r="J37" s="151">
        <f>'Seq. 1'!P43</f>
        <v>0</v>
      </c>
      <c r="K37" s="151">
        <f>'Seq. 8'!P43</f>
        <v>0</v>
      </c>
      <c r="L37" s="151">
        <f>'Seq. 9'!P43</f>
        <v>0</v>
      </c>
      <c r="M37" s="151">
        <f>'Seq. 10'!P43</f>
        <v>0</v>
      </c>
      <c r="N37" s="152">
        <f>'Seq. 2'!Y43</f>
        <v>0</v>
      </c>
      <c r="O37" s="151">
        <f>'Seq. 11'!P43</f>
        <v>0</v>
      </c>
      <c r="P37" s="150">
        <f>'Seq. 12'!P43</f>
        <v>0</v>
      </c>
      <c r="Q37" s="150">
        <f>'Seq. 13'!P43</f>
        <v>0</v>
      </c>
      <c r="R37" s="151">
        <f>'Seq. 14'!P43</f>
        <v>0</v>
      </c>
      <c r="S37" s="151">
        <f>'Seq. 15'!P43</f>
        <v>0</v>
      </c>
      <c r="T37" s="151">
        <f>'Seq. 16'!P43</f>
        <v>0</v>
      </c>
      <c r="U37" s="151">
        <f>'Seq. 17'!P43</f>
        <v>0</v>
      </c>
      <c r="V37" s="150">
        <f>'Seq. 18'!P43</f>
        <v>0</v>
      </c>
      <c r="W37" s="153">
        <f>'Seq. 19'!P43</f>
        <v>0</v>
      </c>
      <c r="X37" s="154">
        <f>'Seq. 20'!P43</f>
        <v>0</v>
      </c>
      <c r="Y37" s="1"/>
      <c r="Z37" s="148"/>
      <c r="AA37" s="148"/>
      <c r="AB37" s="148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1:44" ht="12" customHeight="1">
      <c r="A38" s="14">
        <v>30</v>
      </c>
      <c r="B38" s="132" t="e">
        <f t="shared" si="0"/>
        <v>#REF!</v>
      </c>
      <c r="C38" s="149" t="e">
        <f t="shared" si="1"/>
        <v>#REF!</v>
      </c>
      <c r="D38" s="150" t="e">
        <f>#REF!</f>
        <v>#REF!</v>
      </c>
      <c r="E38" s="150">
        <f>'Seq. 2'!P44</f>
        <v>0</v>
      </c>
      <c r="F38" s="151">
        <f>'Seq. 3'!P44</f>
        <v>0</v>
      </c>
      <c r="G38" s="151">
        <f>'Seq. 4'!P44</f>
        <v>0</v>
      </c>
      <c r="H38" s="151">
        <f>'Seq. 5'!P44</f>
        <v>0</v>
      </c>
      <c r="I38" s="151">
        <f>'Seq. 6'!P44</f>
        <v>0</v>
      </c>
      <c r="J38" s="151">
        <f>'Seq. 1'!P44</f>
        <v>0</v>
      </c>
      <c r="K38" s="151">
        <f>'Seq. 8'!P44</f>
        <v>0</v>
      </c>
      <c r="L38" s="151">
        <f>'Seq. 9'!P44</f>
        <v>0</v>
      </c>
      <c r="M38" s="151">
        <f>'Seq. 10'!P44</f>
        <v>0</v>
      </c>
      <c r="N38" s="152">
        <f>'Seq. 2'!Y44</f>
        <v>0</v>
      </c>
      <c r="O38" s="151">
        <f>'Seq. 11'!P44</f>
        <v>0</v>
      </c>
      <c r="P38" s="150">
        <f>'Seq. 12'!P44</f>
        <v>0</v>
      </c>
      <c r="Q38" s="150">
        <f>'Seq. 13'!P44</f>
        <v>0</v>
      </c>
      <c r="R38" s="151">
        <f>'Seq. 14'!P44</f>
        <v>0</v>
      </c>
      <c r="S38" s="151">
        <f>'Seq. 15'!P44</f>
        <v>0</v>
      </c>
      <c r="T38" s="151">
        <f>'Seq. 16'!P44</f>
        <v>0</v>
      </c>
      <c r="U38" s="151">
        <f>'Seq. 17'!P44</f>
        <v>0</v>
      </c>
      <c r="V38" s="150">
        <f>'Seq. 18'!P44</f>
        <v>0</v>
      </c>
      <c r="W38" s="153">
        <f>'Seq. 19'!P44</f>
        <v>0</v>
      </c>
      <c r="X38" s="154">
        <f>'Seq. 20'!P44</f>
        <v>0</v>
      </c>
      <c r="Y38" s="1"/>
      <c r="Z38" s="148"/>
      <c r="AA38" s="148"/>
      <c r="AB38" s="148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1:44" ht="12" customHeight="1" thickBot="1">
      <c r="A39" s="15">
        <v>31</v>
      </c>
      <c r="B39" s="133" t="e">
        <f t="shared" si="0"/>
        <v>#REF!</v>
      </c>
      <c r="C39" s="155" t="e">
        <f t="shared" si="1"/>
        <v>#REF!</v>
      </c>
      <c r="D39" s="156" t="e">
        <f>#REF!</f>
        <v>#REF!</v>
      </c>
      <c r="E39" s="156">
        <f>'Seq. 2'!P45</f>
        <v>0</v>
      </c>
      <c r="F39" s="157">
        <f>'Seq. 3'!P45</f>
        <v>0</v>
      </c>
      <c r="G39" s="157">
        <f>'Seq. 4'!P45</f>
        <v>0</v>
      </c>
      <c r="H39" s="157">
        <f>'Seq. 5'!P45</f>
        <v>0</v>
      </c>
      <c r="I39" s="157">
        <f>'Seq. 6'!P45</f>
        <v>0</v>
      </c>
      <c r="J39" s="157">
        <f>'Seq. 1'!P45</f>
        <v>0</v>
      </c>
      <c r="K39" s="157">
        <f>'Seq. 8'!P45</f>
        <v>0</v>
      </c>
      <c r="L39" s="157">
        <f>'Seq. 9'!P45</f>
        <v>0</v>
      </c>
      <c r="M39" s="157">
        <f>'Seq. 10'!P45</f>
        <v>0</v>
      </c>
      <c r="N39" s="158">
        <f>'Seq. 2'!Y45</f>
        <v>0</v>
      </c>
      <c r="O39" s="157">
        <f>'Seq. 11'!P45</f>
        <v>0</v>
      </c>
      <c r="P39" s="156">
        <f>'Seq. 12'!P45</f>
        <v>0</v>
      </c>
      <c r="Q39" s="156">
        <f>'Seq. 13'!P45</f>
        <v>0</v>
      </c>
      <c r="R39" s="157">
        <f>'Seq. 14'!P45</f>
        <v>0</v>
      </c>
      <c r="S39" s="157">
        <f>'Seq. 15'!P45</f>
        <v>0</v>
      </c>
      <c r="T39" s="157">
        <f>'Seq. 16'!P45</f>
        <v>0</v>
      </c>
      <c r="U39" s="157">
        <f>'Seq. 17'!P45</f>
        <v>0</v>
      </c>
      <c r="V39" s="156">
        <f>'Seq. 18'!P45</f>
        <v>0</v>
      </c>
      <c r="W39" s="159">
        <f>'Seq. 19'!P45</f>
        <v>0</v>
      </c>
      <c r="X39" s="160">
        <f>'Seq. 20'!P45</f>
        <v>0</v>
      </c>
      <c r="Y39" s="1"/>
      <c r="Z39" s="148"/>
      <c r="AA39" s="148"/>
      <c r="AB39" s="148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1:25" ht="12" thickBot="1">
      <c r="A40" s="16" t="s">
        <v>23</v>
      </c>
      <c r="B40" s="161" t="e">
        <f>IF(SUM(B9:B39)=0,0,SUMIF(B9:B39,"&gt;0",B9:B39)/COUNTIF(B9:B39,"&gt;0"))</f>
        <v>#REF!</v>
      </c>
      <c r="C40" s="161" t="e">
        <f>IF(SUM(C9:C39)=0,0,SUMIF(C9:C39,"&gt;0",C9:C39)/COUNTIF(C9:C39,"&gt;0"))</f>
        <v>#REF!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29"/>
      <c r="X40" s="162"/>
      <c r="Y40" s="1"/>
    </row>
    <row r="41" spans="1:25" ht="12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Footer>&amp;LDisinfection Profile Calculation&amp;CSummary&amp;R&amp;D,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X50"/>
  <sheetViews>
    <sheetView zoomScale="96" zoomScaleNormal="96" zoomScalePageLayoutView="0" workbookViewId="0" topLeftCell="A1">
      <selection activeCell="E4" sqref="E4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>
        <f>IF(AND(F6&gt;1,F6&lt;9),"Check box if basin is circular.","")</f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>
        <f>IF(F6=5,"Media Volume (Gallons):","")</f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>
        <f>IF(F6=5,"Support Gravel Volume (Gallons):","")</f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Rapid Mix, In Line</v>
      </c>
      <c r="F5" s="46"/>
      <c r="G5" s="46"/>
      <c r="H5" s="46"/>
      <c r="I5" s="46"/>
      <c r="J5" s="46"/>
      <c r="K5" s="46"/>
      <c r="L5" s="50">
        <f>IF(F6=5,"Underdrain Volume (Gallons):","")</f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1</v>
      </c>
      <c r="G6" s="46"/>
      <c r="H6" s="46"/>
      <c r="I6" s="46"/>
      <c r="J6" s="46"/>
      <c r="K6" s="46"/>
      <c r="L6" s="50" t="str">
        <f>IF(OR(F6=1,F6=9,S5=TRUE),"Vessel Diameter (ft):","Vessel Width (ft):")</f>
        <v>Vessel Diameter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Length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>
        <f>IF(AND(F6&gt;1,F6&lt;9,S5=FALSE),"Vessel Length (ft):","")</f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1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>
        <f>IF(OR(F6=1,F6=9),"","Water")</f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>
        <f>IF(OR(F6=1,F6=9),"","Depth")</f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>
        <f>IF(OR(F6=1,F6=9),"","(ft)")</f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#19&amp;R&amp;D, &amp;T</oddFoot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50"/>
  <sheetViews>
    <sheetView zoomScale="96" zoomScaleNormal="96" zoomScalePageLayoutView="0" workbookViewId="0" topLeftCell="A1">
      <selection activeCell="E4" sqref="E4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>
        <f>IF(AND(F6&gt;1,F6&lt;9),"Check box if basin is circular.","")</f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>
        <f>IF(F6=5,"Media Volume (Gallons):","")</f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>
        <f>IF(F6=5,"Support Gravel Volume (Gallons):","")</f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Rapid Mix, In Line</v>
      </c>
      <c r="F5" s="46"/>
      <c r="G5" s="46"/>
      <c r="H5" s="46"/>
      <c r="I5" s="46"/>
      <c r="J5" s="46"/>
      <c r="K5" s="46"/>
      <c r="L5" s="50">
        <f>IF(F6=5,"Underdrain Volume (Gallons):","")</f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1</v>
      </c>
      <c r="G6" s="46"/>
      <c r="H6" s="46"/>
      <c r="I6" s="46"/>
      <c r="J6" s="46"/>
      <c r="K6" s="46"/>
      <c r="L6" s="50" t="str">
        <f>IF(OR(F6=1,F6=9,S5=TRUE),"Vessel Diameter (ft):","Vessel Width (ft):")</f>
        <v>Vessel Diameter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Length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>
        <f>IF(AND(F6&gt;1,F6&lt;9,S5=FALSE),"Vessel Length (ft):","")</f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1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>
        <f>IF(OR(F6=1,F6=9),"","Water")</f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>
        <f>IF(OR(F6=1,F6=9),"","Depth")</f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>
        <f>IF(OR(F6=1,F6=9),"","(ft)")</f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#20&amp;R&amp;D,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X50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 t="str">
        <f>IF(AND(F6&gt;1,F6&lt;9),"Check box if basin is circular.","")</f>
        <v>Check box if basin is circular.</v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>
        <f>IF(F6=5,"Media Volume (Gallons):","")</f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>
        <f>IF(F6=5,"Support Gravel Volume (Gallons):","")</f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Clear Well</v>
      </c>
      <c r="F5" s="46"/>
      <c r="G5" s="46"/>
      <c r="H5" s="46"/>
      <c r="I5" s="46"/>
      <c r="J5" s="46"/>
      <c r="K5" s="46"/>
      <c r="L5" s="50">
        <f>IF(F6=5,"Underdrain Volume (Gallons):","")</f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6</v>
      </c>
      <c r="G6" s="46"/>
      <c r="H6" s="46"/>
      <c r="I6" s="46"/>
      <c r="J6" s="46"/>
      <c r="K6" s="46"/>
      <c r="L6" s="50" t="str">
        <f>IF(OR(F6=1,F6=9,S5=TRUE),"Vessel Diameter (ft):","Vessel Width (ft):")</f>
        <v>Vessel Width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Depth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Ozone</v>
      </c>
      <c r="F8" s="46"/>
      <c r="G8" s="46"/>
      <c r="H8" s="46"/>
      <c r="I8" s="46"/>
      <c r="J8" s="46"/>
      <c r="K8" s="46"/>
      <c r="L8" s="50" t="str">
        <f>IF(AND(F6&gt;1,F6&lt;9,S5=FALSE),"Vessel Length (ft):","")</f>
        <v>Vessel Length (ft):</v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4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0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 t="str">
        <f>IF(AND(F6&gt;5,F6&lt;9),"State Assigned Baffling Factor:","")</f>
        <v>State Assigned Baffling Factor:</v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 t="str">
        <f>IF(OR(F6=1,F6=9),"","Water")</f>
        <v>Water</v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 t="str">
        <f>IF(OR(F6=1,F6=9),"","Depth")</f>
        <v>Depth</v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 t="str">
        <f>IF(OR(F6=1,F6=9),"","(ft)")</f>
        <v>(ft)</v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72"/>
      <c r="C15" s="172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72"/>
      <c r="K15" s="172"/>
      <c r="L15" s="172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72"/>
      <c r="C16" s="172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72"/>
      <c r="K16" s="172"/>
      <c r="L16" s="172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72"/>
      <c r="C17" s="172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72"/>
      <c r="K17" s="172"/>
      <c r="L17" s="172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72"/>
      <c r="C18" s="172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72"/>
      <c r="K18" s="172"/>
      <c r="L18" s="172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72"/>
      <c r="C19" s="172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72"/>
      <c r="K19" s="172"/>
      <c r="L19" s="172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72"/>
      <c r="C20" s="172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72"/>
      <c r="K20" s="172"/>
      <c r="L20" s="172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72"/>
      <c r="C21" s="172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72"/>
      <c r="K21" s="172"/>
      <c r="L21" s="172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72"/>
      <c r="C22" s="172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72"/>
      <c r="K22" s="172"/>
      <c r="L22" s="172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72"/>
      <c r="C23" s="172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72"/>
      <c r="K23" s="172"/>
      <c r="L23" s="172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72"/>
      <c r="C24" s="172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72"/>
      <c r="K24" s="172"/>
      <c r="L24" s="172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72"/>
      <c r="C25" s="172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72"/>
      <c r="K25" s="172"/>
      <c r="L25" s="172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72"/>
      <c r="C26" s="172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72"/>
      <c r="K26" s="172"/>
      <c r="L26" s="172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72"/>
      <c r="C27" s="172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72"/>
      <c r="K27" s="172"/>
      <c r="L27" s="172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72"/>
      <c r="C28" s="172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72"/>
      <c r="K28" s="172"/>
      <c r="L28" s="172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72"/>
      <c r="C29" s="172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72"/>
      <c r="K29" s="172"/>
      <c r="L29" s="172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72"/>
      <c r="C30" s="172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72"/>
      <c r="K30" s="172"/>
      <c r="L30" s="172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72"/>
      <c r="C31" s="172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72"/>
      <c r="K31" s="172"/>
      <c r="L31" s="172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72"/>
      <c r="C32" s="172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72"/>
      <c r="K32" s="172"/>
      <c r="L32" s="172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72"/>
      <c r="C33" s="172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72"/>
      <c r="K33" s="172"/>
      <c r="L33" s="172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72"/>
      <c r="C34" s="172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72"/>
      <c r="K34" s="172"/>
      <c r="L34" s="172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72"/>
      <c r="C35" s="172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72"/>
      <c r="K35" s="172"/>
      <c r="L35" s="172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72"/>
      <c r="C36" s="172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72"/>
      <c r="K36" s="172"/>
      <c r="L36" s="172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72"/>
      <c r="C37" s="172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72"/>
      <c r="K37" s="172"/>
      <c r="L37" s="172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72"/>
      <c r="C38" s="172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72"/>
      <c r="K38" s="172"/>
      <c r="L38" s="172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72"/>
      <c r="C39" s="172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72"/>
      <c r="K39" s="172"/>
      <c r="L39" s="172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72"/>
      <c r="C40" s="172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72"/>
      <c r="K40" s="172"/>
      <c r="L40" s="172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72"/>
      <c r="C41" s="172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72"/>
      <c r="K41" s="172"/>
      <c r="L41" s="172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72"/>
      <c r="C42" s="172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72"/>
      <c r="K42" s="172"/>
      <c r="L42" s="172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72"/>
      <c r="C43" s="172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72"/>
      <c r="K43" s="172"/>
      <c r="L43" s="172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72"/>
      <c r="C44" s="172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72"/>
      <c r="K44" s="172"/>
      <c r="L44" s="172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300" verticalDpi="300" orientation="landscape" scale="90" r:id="rId2"/>
  <headerFooter alignWithMargins="0">
    <oddFooter>&amp;LDisinfection Profile Calculation&amp;CSequence #7&amp;R&amp;D,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50"/>
  <sheetViews>
    <sheetView zoomScale="96" zoomScaleNormal="96" zoomScalePageLayoutView="0" workbookViewId="0" topLeftCell="A1">
      <selection activeCell="C10" sqref="C10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 t="str">
        <f>IF(AND(F6&gt;1,F6&lt;9),"Check box if basin is circular.","")</f>
        <v>Check box if basin is circular.</v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>
        <f>IF(F6=5,"Media Volume (Gallons):","")</f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>
        <f>IF(F6=5,"Support Gravel Volume (Gallons):","")</f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Contact Basin</v>
      </c>
      <c r="F5" s="46"/>
      <c r="G5" s="46"/>
      <c r="H5" s="46"/>
      <c r="I5" s="46"/>
      <c r="J5" s="46"/>
      <c r="K5" s="46"/>
      <c r="L5" s="50">
        <f>IF(F6=5,"Underdrain Volume (Gallons):","")</f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7</v>
      </c>
      <c r="G6" s="46"/>
      <c r="H6" s="46"/>
      <c r="I6" s="46"/>
      <c r="J6" s="46"/>
      <c r="K6" s="46"/>
      <c r="L6" s="50" t="str">
        <f>IF(OR(F6=1,F6=9,S5=TRUE),"Vessel Diameter (ft):","Vessel Width (ft):")</f>
        <v>Vessel Width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Depth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Ozone</v>
      </c>
      <c r="F8" s="46"/>
      <c r="G8" s="46"/>
      <c r="H8" s="46"/>
      <c r="I8" s="46"/>
      <c r="J8" s="46"/>
      <c r="K8" s="46"/>
      <c r="L8" s="50" t="str">
        <f>IF(AND(F6&gt;1,F6&lt;9,S5=FALSE),"Vessel Length (ft):","")</f>
        <v>Vessel Length (ft):</v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4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0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 t="str">
        <f>IF(AND(F6&gt;5,F6&lt;9),"State Assigned Baffling Factor:","")</f>
        <v>State Assigned Baffling Factor:</v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 t="str">
        <f>IF(OR(F6=1,F6=9),"","Water")</f>
        <v>Water</v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 t="str">
        <f>IF(OR(F6=1,F6=9),"","Depth")</f>
        <v>Depth</v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 t="str">
        <f>IF(OR(F6=1,F6=9),"","(ft)")</f>
        <v>(ft)</v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Header>&amp;C&amp;"Arial,Bold"&amp;16Daily CT Worksheet</oddHeader>
    <oddFooter>&amp;LDisinfection Profile Calculation&amp;CSequence #2&amp;RPipe Line (Plug Flow)
Chlorine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X50"/>
  <sheetViews>
    <sheetView zoomScale="96" zoomScaleNormal="96" zoomScalePageLayoutView="0" workbookViewId="0" topLeftCell="A1">
      <selection activeCell="M9" sqref="M9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 t="str">
        <f>IF(AND(F6&gt;1,F6&lt;9),"Check box if basin is circular.","")</f>
        <v>Check box if basin is circular.</v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 t="str">
        <f>IF(F6=5,"Media Volume (Gallons):","")</f>
        <v>Media Volume (Gallons):</v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 t="str">
        <f>IF(F6=5,"Support Gravel Volume (Gallons):","")</f>
        <v>Support Gravel Volume (Gallons):</v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Filter</v>
      </c>
      <c r="F5" s="46"/>
      <c r="G5" s="46"/>
      <c r="H5" s="46"/>
      <c r="I5" s="46"/>
      <c r="J5" s="46"/>
      <c r="K5" s="46"/>
      <c r="L5" s="50" t="str">
        <f>IF(F6=5,"Underdrain Volume (Gallons):","")</f>
        <v>Underdrain Volume (Gallons):</v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5</v>
      </c>
      <c r="G6" s="46"/>
      <c r="H6" s="46"/>
      <c r="I6" s="46"/>
      <c r="J6" s="46"/>
      <c r="K6" s="46"/>
      <c r="L6" s="50" t="str">
        <f>IF(OR(F6=1,F6=9,S5=TRUE),"Vessel Diameter (ft):","Vessel Width (ft):")</f>
        <v>Vessel Width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Depth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 t="str">
        <f>IF(AND(F6&gt;1,F6&lt;9,S5=FALSE),"Vessel Length (ft):","")</f>
        <v>Vessel Length (ft):</v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0.7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 t="str">
        <f>IF(OR(F6=1,F6=9),"","Water")</f>
        <v>Water</v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 t="str">
        <f>IF(OR(F6=1,F6=9),"","Depth")</f>
        <v>Depth</v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 t="str">
        <f>IF(OR(F6=1,F6=9),"","(ft)")</f>
        <v>(ft)</v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#3&amp;R&amp;D, &amp;T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X50"/>
  <sheetViews>
    <sheetView zoomScale="96" zoomScaleNormal="96" zoomScalePageLayoutView="0" workbookViewId="0" topLeftCell="A1">
      <selection activeCell="G42" sqref="G42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 t="str">
        <f>IF(AND(F6&gt;1,F6&lt;9),"Check box if basin is circular.","")</f>
        <v>Check box if basin is circular.</v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 t="str">
        <f>IF(F6=5,"Media Volume (Gallons):","")</f>
        <v>Media Volume (Gallons):</v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 t="str">
        <f>IF(F6=5,"Support Gravel Volume (Gallons):","")</f>
        <v>Support Gravel Volume (Gallons):</v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Filter</v>
      </c>
      <c r="F5" s="46"/>
      <c r="G5" s="46"/>
      <c r="H5" s="46"/>
      <c r="I5" s="46"/>
      <c r="J5" s="46"/>
      <c r="K5" s="46"/>
      <c r="L5" s="50" t="str">
        <f>IF(F6=5,"Underdrain Volume (Gallons):","")</f>
        <v>Underdrain Volume (Gallons):</v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5</v>
      </c>
      <c r="G6" s="46"/>
      <c r="H6" s="46"/>
      <c r="I6" s="46"/>
      <c r="J6" s="46"/>
      <c r="K6" s="46"/>
      <c r="L6" s="50" t="str">
        <f>IF(OR(F6=1,F6=9,S5=TRUE),"Vessel Diameter (ft):","Vessel Width (ft):")</f>
        <v>Vessel Width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Depth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 t="str">
        <f>IF(AND(F6&gt;1,F6&lt;9,S5=FALSE),"Vessel Length (ft):","")</f>
        <v>Vessel Length (ft):</v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0.7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 t="str">
        <f>IF(OR(F6=1,F6=9),"","Water")</f>
        <v>Water</v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 t="str">
        <f>IF(OR(F6=1,F6=9),"","Depth")</f>
        <v>Depth</v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 t="str">
        <f>IF(OR(F6=1,F6=9),"","(ft)")</f>
        <v>(ft)</v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#4&amp;R&amp;D, &amp;T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X50"/>
  <sheetViews>
    <sheetView zoomScale="96" zoomScaleNormal="96" zoomScalePageLayoutView="0" workbookViewId="0" topLeftCell="A1">
      <selection activeCell="E4" sqref="E4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 t="str">
        <f>IF(AND(F6&gt;1,F6&lt;9),"Check box if basin is circular.","")</f>
        <v>Check box if basin is circular.</v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 t="str">
        <f>IF(F6=5,"Media Volume (Gallons):","")</f>
        <v>Media Volume (Gallons):</v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 t="str">
        <f>IF(F6=5,"Support Gravel Volume (Gallons):","")</f>
        <v>Support Gravel Volume (Gallons):</v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Filter</v>
      </c>
      <c r="F5" s="46"/>
      <c r="G5" s="46"/>
      <c r="H5" s="46"/>
      <c r="I5" s="46"/>
      <c r="J5" s="46"/>
      <c r="K5" s="46"/>
      <c r="L5" s="50" t="str">
        <f>IF(F6=5,"Underdrain Volume (Gallons):","")</f>
        <v>Underdrain Volume (Gallons):</v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5</v>
      </c>
      <c r="G6" s="46"/>
      <c r="H6" s="46"/>
      <c r="I6" s="46"/>
      <c r="J6" s="46"/>
      <c r="K6" s="46"/>
      <c r="L6" s="50" t="str">
        <f>IF(OR(F6=1,F6=9,S5=TRUE),"Vessel Diameter (ft):","Vessel Width (ft):")</f>
        <v>Vessel Width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Depth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 t="str">
        <f>IF(AND(F6&gt;1,F6&lt;9,S5=FALSE),"Vessel Length (ft):","")</f>
        <v>Vessel Length (ft):</v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0.7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 t="str">
        <f>IF(OR(F6=1,F6=9),"","Water")</f>
        <v>Water</v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 t="str">
        <f>IF(OR(F6=1,F6=9),"","Depth")</f>
        <v>Depth</v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 t="str">
        <f>IF(OR(F6=1,F6=9),"","(ft)")</f>
        <v>(ft)</v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#5&amp;R&amp;D, &amp;T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X50"/>
  <sheetViews>
    <sheetView zoomScale="96" zoomScaleNormal="96" zoomScalePageLayoutView="0" workbookViewId="0" topLeftCell="A1">
      <selection activeCell="E4" sqref="E4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 t="str">
        <f>IF(AND(F6&gt;1,F6&lt;9),"Check box if basin is circular.","")</f>
        <v>Check box if basin is circular.</v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 t="str">
        <f>IF(F6=5,"Media Volume (Gallons):","")</f>
        <v>Media Volume (Gallons):</v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 t="str">
        <f>IF(F6=5,"Support Gravel Volume (Gallons):","")</f>
        <v>Support Gravel Volume (Gallons):</v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Filter</v>
      </c>
      <c r="F5" s="46"/>
      <c r="G5" s="46"/>
      <c r="H5" s="46"/>
      <c r="I5" s="46"/>
      <c r="J5" s="46"/>
      <c r="K5" s="46"/>
      <c r="L5" s="50" t="str">
        <f>IF(F6=5,"Underdrain Volume (Gallons):","")</f>
        <v>Underdrain Volume (Gallons):</v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5</v>
      </c>
      <c r="G6" s="46"/>
      <c r="H6" s="46"/>
      <c r="I6" s="46"/>
      <c r="J6" s="46"/>
      <c r="K6" s="46"/>
      <c r="L6" s="50" t="str">
        <f>IF(OR(F6=1,F6=9,S5=TRUE),"Vessel Diameter (ft):","Vessel Width (ft):")</f>
        <v>Vessel Width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Depth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 t="str">
        <f>IF(AND(F6&gt;1,F6&lt;9,S5=FALSE),"Vessel Length (ft):","")</f>
        <v>Vessel Length (ft):</v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0.7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 t="str">
        <f>IF(OR(F6=1,F6=9),"","Water")</f>
        <v>Water</v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 t="str">
        <f>IF(OR(F6=1,F6=9),"","Depth")</f>
        <v>Depth</v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 t="str">
        <f>IF(OR(F6=1,F6=9),"","(ft)")</f>
        <v>(ft)</v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#6&amp;R&amp;D, &amp;T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X50"/>
  <sheetViews>
    <sheetView zoomScale="96" zoomScaleNormal="96" zoomScalePageLayoutView="0" workbookViewId="0" topLeftCell="A1">
      <selection activeCell="M6" sqref="M6:M7"/>
    </sheetView>
  </sheetViews>
  <sheetFormatPr defaultColWidth="9.140625" defaultRowHeight="12.75"/>
  <cols>
    <col min="1" max="2" width="8.8515625" style="43" customWidth="1"/>
    <col min="3" max="3" width="10.28125" style="43" customWidth="1"/>
    <col min="4" max="7" width="8.8515625" style="43" customWidth="1"/>
    <col min="8" max="8" width="0.85546875" style="43" customWidth="1"/>
    <col min="9" max="13" width="8.8515625" style="43" customWidth="1"/>
    <col min="14" max="14" width="0.85546875" style="43" customWidth="1"/>
    <col min="15" max="16" width="8.8515625" style="43" customWidth="1"/>
    <col min="17" max="17" width="0.85546875" style="43" customWidth="1"/>
    <col min="18" max="18" width="8.8515625" style="43" customWidth="1"/>
    <col min="19" max="19" width="0.5625" style="43" customWidth="1"/>
    <col min="20" max="16384" width="9.140625" style="43" customWidth="1"/>
  </cols>
  <sheetData>
    <row r="1" spans="1:24" ht="13.5" customHeight="1">
      <c r="A1" s="33"/>
      <c r="B1" s="34"/>
      <c r="C1" s="34"/>
      <c r="D1" s="35" t="s">
        <v>0</v>
      </c>
      <c r="E1" s="36">
        <f>Summary!B3</f>
        <v>0</v>
      </c>
      <c r="F1" s="34"/>
      <c r="G1" s="34"/>
      <c r="H1" s="34"/>
      <c r="I1" s="34"/>
      <c r="J1" s="34"/>
      <c r="K1" s="37"/>
      <c r="L1" s="38">
        <f>IF(F6=3,"Click box if basin is compartmented.",(IF(F6=4,"Check box if basin includes intra-basin &amp; outlet baffling.","")))</f>
      </c>
      <c r="M1" s="34"/>
      <c r="N1" s="37"/>
      <c r="O1" s="34"/>
      <c r="P1" s="34"/>
      <c r="Q1" s="34"/>
      <c r="R1" s="39"/>
      <c r="S1" s="40"/>
      <c r="T1" s="41" t="s">
        <v>1</v>
      </c>
      <c r="U1" s="42"/>
      <c r="V1" s="42"/>
      <c r="X1" s="44"/>
    </row>
    <row r="2" spans="1:24" ht="12.75">
      <c r="A2" s="45"/>
      <c r="B2" s="46"/>
      <c r="C2" s="46"/>
      <c r="D2" s="47" t="s">
        <v>12</v>
      </c>
      <c r="E2" s="48">
        <f>Summary!M3</f>
        <v>0</v>
      </c>
      <c r="F2" s="46"/>
      <c r="G2" s="46"/>
      <c r="H2" s="46"/>
      <c r="I2" s="46"/>
      <c r="J2" s="46"/>
      <c r="K2" s="49"/>
      <c r="L2" s="50">
        <f>IF(AND(F6&gt;1,F6&lt;9),"Check box if basin is circular.","")</f>
      </c>
      <c r="M2" s="46"/>
      <c r="N2" s="49"/>
      <c r="O2" s="46"/>
      <c r="P2" s="46"/>
      <c r="Q2" s="46"/>
      <c r="R2" s="51"/>
      <c r="S2" s="40"/>
      <c r="T2" s="41" t="s">
        <v>2</v>
      </c>
      <c r="U2" s="42"/>
      <c r="V2" s="42"/>
      <c r="X2" s="44"/>
    </row>
    <row r="3" spans="1:24" ht="11.25" customHeight="1">
      <c r="A3" s="45"/>
      <c r="B3" s="46"/>
      <c r="C3" s="46"/>
      <c r="D3" s="47" t="s">
        <v>13</v>
      </c>
      <c r="E3" s="48">
        <f>Summary!R3</f>
        <v>0</v>
      </c>
      <c r="F3" s="46"/>
      <c r="G3" s="46"/>
      <c r="H3" s="46"/>
      <c r="I3" s="46"/>
      <c r="J3" s="46"/>
      <c r="K3" s="49"/>
      <c r="L3" s="50">
        <f>IF(F6=5,"Media Volume (Gallons):","")</f>
      </c>
      <c r="M3" s="120"/>
      <c r="N3" s="49"/>
      <c r="O3" s="46"/>
      <c r="P3" s="46"/>
      <c r="Q3" s="46"/>
      <c r="R3" s="51"/>
      <c r="S3" s="40"/>
      <c r="T3" s="41" t="s">
        <v>3</v>
      </c>
      <c r="U3" s="42"/>
      <c r="V3" s="42"/>
      <c r="X3" s="44"/>
    </row>
    <row r="4" spans="1:24" ht="10.5" customHeight="1">
      <c r="A4" s="45"/>
      <c r="B4" s="46"/>
      <c r="C4" s="46"/>
      <c r="D4" s="50" t="s">
        <v>10</v>
      </c>
      <c r="E4" s="119"/>
      <c r="F4" s="46"/>
      <c r="G4" s="46"/>
      <c r="H4" s="46"/>
      <c r="I4" s="46"/>
      <c r="J4" s="46"/>
      <c r="K4" s="46"/>
      <c r="L4" s="50">
        <f>IF(F6=5,"Support Gravel Volume (Gallons):","")</f>
      </c>
      <c r="M4" s="120"/>
      <c r="N4" s="46"/>
      <c r="O4" s="46"/>
      <c r="P4" s="46"/>
      <c r="Q4" s="46"/>
      <c r="R4" s="51"/>
      <c r="S4" s="167" t="b">
        <v>0</v>
      </c>
      <c r="T4" s="41" t="s">
        <v>4</v>
      </c>
      <c r="U4" s="42"/>
      <c r="V4" s="42"/>
      <c r="X4" s="44"/>
    </row>
    <row r="5" spans="1:24" ht="12" customHeight="1">
      <c r="A5" s="45"/>
      <c r="B5" s="46"/>
      <c r="C5" s="46"/>
      <c r="D5" s="50" t="s">
        <v>11</v>
      </c>
      <c r="E5" s="46" t="str">
        <f>IF(F6=1,T1,IF(F6=2,T2,IF(F6=3,T3,IF(F6=4,T4,IF(F6=5,T5,IF(F6=6,T6,IF(F6=7,T7,IF(F6=8,T8,T9))))))))</f>
        <v>Pipe Line</v>
      </c>
      <c r="F5" s="46"/>
      <c r="G5" s="46"/>
      <c r="H5" s="46"/>
      <c r="I5" s="46"/>
      <c r="J5" s="46"/>
      <c r="K5" s="46"/>
      <c r="L5" s="50">
        <f>IF(F6=5,"Underdrain Volume (Gallons):","")</f>
      </c>
      <c r="M5" s="120"/>
      <c r="N5" s="46"/>
      <c r="O5" s="46"/>
      <c r="P5" s="46"/>
      <c r="Q5" s="46"/>
      <c r="R5" s="51"/>
      <c r="S5" s="167" t="b">
        <v>0</v>
      </c>
      <c r="T5" s="41" t="s">
        <v>5</v>
      </c>
      <c r="U5" s="42"/>
      <c r="V5" s="42"/>
      <c r="X5" s="44"/>
    </row>
    <row r="6" spans="1:24" ht="12" customHeight="1">
      <c r="A6" s="45"/>
      <c r="B6" s="46"/>
      <c r="C6" s="46"/>
      <c r="D6" s="46"/>
      <c r="E6" s="46"/>
      <c r="F6" s="166">
        <v>9</v>
      </c>
      <c r="G6" s="46"/>
      <c r="H6" s="46"/>
      <c r="I6" s="46"/>
      <c r="J6" s="46"/>
      <c r="K6" s="46"/>
      <c r="L6" s="50" t="str">
        <f>IF(OR(F6=1,F6=9,S5=TRUE),"Vessel Diameter (ft):","Vessel Width (ft):")</f>
        <v>Vessel Diameter (ft):</v>
      </c>
      <c r="M6" s="120"/>
      <c r="N6" s="46"/>
      <c r="O6" s="46"/>
      <c r="P6" s="46"/>
      <c r="Q6" s="46"/>
      <c r="R6" s="51"/>
      <c r="S6" s="40"/>
      <c r="T6" s="41" t="s">
        <v>6</v>
      </c>
      <c r="U6" s="42"/>
      <c r="V6" s="42"/>
      <c r="X6" s="44"/>
    </row>
    <row r="7" spans="1:24" ht="12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50" t="str">
        <f>IF(OR(F6=1,F6=9),"Vessel Length (ft):","Vessel Depth (ft):")</f>
        <v>Vessel Length (ft):</v>
      </c>
      <c r="M7" s="120"/>
      <c r="N7" s="46"/>
      <c r="O7" s="46"/>
      <c r="P7" s="46"/>
      <c r="Q7" s="46"/>
      <c r="R7" s="51"/>
      <c r="S7" s="40"/>
      <c r="T7" s="41" t="s">
        <v>7</v>
      </c>
      <c r="U7" s="42"/>
      <c r="V7" s="42"/>
      <c r="X7" s="44"/>
    </row>
    <row r="8" spans="1:24" ht="12" customHeight="1">
      <c r="A8" s="45"/>
      <c r="B8" s="46"/>
      <c r="C8" s="46"/>
      <c r="D8" s="47" t="s">
        <v>71</v>
      </c>
      <c r="E8" s="46" t="str">
        <f>IF(F9=1,T10,IF(F9=2,T11,IF(F9=3,T12,T13)))</f>
        <v>Free Chlorine</v>
      </c>
      <c r="F8" s="46"/>
      <c r="G8" s="46"/>
      <c r="H8" s="46"/>
      <c r="I8" s="46"/>
      <c r="J8" s="46"/>
      <c r="K8" s="46"/>
      <c r="L8" s="50">
        <f>IF(AND(F6&gt;1,F6&lt;9,S5=FALSE),"Vessel Length (ft):","")</f>
      </c>
      <c r="M8" s="120"/>
      <c r="N8" s="46"/>
      <c r="O8" s="46"/>
      <c r="P8" s="46"/>
      <c r="Q8" s="46"/>
      <c r="R8" s="51"/>
      <c r="S8" s="40"/>
      <c r="T8" s="41" t="s">
        <v>8</v>
      </c>
      <c r="U8" s="42"/>
      <c r="V8" s="42"/>
      <c r="X8" s="44"/>
    </row>
    <row r="9" spans="1:24" ht="12" customHeight="1">
      <c r="A9" s="45"/>
      <c r="B9" s="46"/>
      <c r="C9" s="46"/>
      <c r="D9" s="46"/>
      <c r="E9" s="46"/>
      <c r="F9" s="166">
        <v>1</v>
      </c>
      <c r="G9" s="46"/>
      <c r="H9" s="46"/>
      <c r="I9" s="46"/>
      <c r="J9" s="46"/>
      <c r="K9" s="46"/>
      <c r="L9" s="47" t="s">
        <v>14</v>
      </c>
      <c r="M9" s="52">
        <f>IF(OR(F6=1,F6=9),1,IF(AND(F6&gt;5,F6&lt;9),M10,IF(F6=2,0.1,IF(F6=5,0.7,IF(AND(OR(F6=3,F6=4),S4=FALSE),0.3,0.5)))))</f>
        <v>1</v>
      </c>
      <c r="N9" s="46"/>
      <c r="O9" s="46"/>
      <c r="P9" s="46"/>
      <c r="Q9" s="46"/>
      <c r="R9" s="51"/>
      <c r="S9" s="40"/>
      <c r="T9" s="41" t="s">
        <v>9</v>
      </c>
      <c r="U9" s="42"/>
      <c r="V9" s="42"/>
      <c r="X9" s="44"/>
    </row>
    <row r="10" spans="1:22" ht="10.5" customHeight="1" thickBot="1">
      <c r="A10" s="53"/>
      <c r="B10" s="54" t="s">
        <v>46</v>
      </c>
      <c r="C10" s="55">
        <f>Summary!F4</f>
        <v>0</v>
      </c>
      <c r="D10" s="56"/>
      <c r="E10" s="56"/>
      <c r="F10" s="56"/>
      <c r="G10" s="56"/>
      <c r="H10" s="56"/>
      <c r="I10" s="56"/>
      <c r="J10" s="56"/>
      <c r="K10" s="56"/>
      <c r="L10" s="57">
        <f>IF(AND(F6&gt;5,F6&lt;9),"State Assigned Baffling Factor:","")</f>
      </c>
      <c r="M10" s="121"/>
      <c r="N10" s="56"/>
      <c r="O10" s="56"/>
      <c r="P10" s="56"/>
      <c r="Q10" s="56"/>
      <c r="R10" s="58"/>
      <c r="S10" s="42"/>
      <c r="T10" s="40" t="s">
        <v>72</v>
      </c>
      <c r="U10" s="42"/>
      <c r="V10" s="42"/>
    </row>
    <row r="11" spans="3:22" ht="1.5" customHeight="1" thickBot="1">
      <c r="C11" s="59"/>
      <c r="S11" s="42"/>
      <c r="T11" s="40" t="s">
        <v>73</v>
      </c>
      <c r="U11" s="42"/>
      <c r="V11" s="42"/>
    </row>
    <row r="12" spans="1:22" ht="9.75" customHeight="1">
      <c r="A12" s="60"/>
      <c r="B12" s="61" t="s">
        <v>68</v>
      </c>
      <c r="C12" s="62">
        <f>IF(OR(F6=1,F6=9),"","Water")</f>
      </c>
      <c r="D12" s="63"/>
      <c r="E12" s="64" t="s">
        <v>24</v>
      </c>
      <c r="F12" s="65"/>
      <c r="G12" s="63"/>
      <c r="H12" s="64" t="s">
        <v>28</v>
      </c>
      <c r="I12" s="65"/>
      <c r="J12" s="66" t="s">
        <v>33</v>
      </c>
      <c r="K12" s="67"/>
      <c r="L12" s="67"/>
      <c r="M12" s="63"/>
      <c r="N12" s="64" t="s">
        <v>39</v>
      </c>
      <c r="O12" s="65"/>
      <c r="P12" s="68"/>
      <c r="Q12" s="69" t="s">
        <v>43</v>
      </c>
      <c r="R12" s="70"/>
      <c r="S12" s="42"/>
      <c r="T12" s="40" t="s">
        <v>74</v>
      </c>
      <c r="U12" s="42"/>
      <c r="V12" s="42"/>
    </row>
    <row r="13" spans="1:22" ht="9.75" customHeight="1">
      <c r="A13" s="71" t="s">
        <v>20</v>
      </c>
      <c r="B13" s="72" t="s">
        <v>69</v>
      </c>
      <c r="C13" s="73">
        <f>IF(OR(F6=1,F6=9),"","Depth")</f>
      </c>
      <c r="D13" s="74" t="s">
        <v>25</v>
      </c>
      <c r="E13" s="74" t="s">
        <v>26</v>
      </c>
      <c r="F13" s="73" t="s">
        <v>27</v>
      </c>
      <c r="G13" s="74" t="s">
        <v>29</v>
      </c>
      <c r="H13" s="75"/>
      <c r="I13" s="73" t="s">
        <v>30</v>
      </c>
      <c r="J13" s="76" t="s">
        <v>34</v>
      </c>
      <c r="K13" s="73" t="s">
        <v>36</v>
      </c>
      <c r="L13" s="73" t="s">
        <v>37</v>
      </c>
      <c r="M13" s="74" t="s">
        <v>40</v>
      </c>
      <c r="N13" s="74"/>
      <c r="O13" s="73" t="s">
        <v>76</v>
      </c>
      <c r="P13" s="74" t="s">
        <v>44</v>
      </c>
      <c r="Q13" s="74"/>
      <c r="R13" s="77" t="s">
        <v>45</v>
      </c>
      <c r="S13" s="42"/>
      <c r="T13" s="40" t="s">
        <v>75</v>
      </c>
      <c r="U13" s="42"/>
      <c r="V13" s="42"/>
    </row>
    <row r="14" spans="1:22" ht="10.5" customHeight="1" thickBot="1">
      <c r="A14" s="78"/>
      <c r="B14" s="79" t="s">
        <v>70</v>
      </c>
      <c r="C14" s="80">
        <f>IF(OR(F6=1,F6=9),"","(ft)")</f>
      </c>
      <c r="D14" s="81" t="s">
        <v>31</v>
      </c>
      <c r="E14" s="81" t="s">
        <v>31</v>
      </c>
      <c r="F14" s="80" t="s">
        <v>31</v>
      </c>
      <c r="G14" s="81" t="s">
        <v>32</v>
      </c>
      <c r="H14" s="82"/>
      <c r="I14" s="80" t="s">
        <v>32</v>
      </c>
      <c r="J14" s="83" t="s">
        <v>35</v>
      </c>
      <c r="K14" s="84"/>
      <c r="L14" s="85" t="s">
        <v>38</v>
      </c>
      <c r="M14" s="81" t="s">
        <v>41</v>
      </c>
      <c r="N14" s="82"/>
      <c r="O14" s="80" t="s">
        <v>41</v>
      </c>
      <c r="P14" s="81"/>
      <c r="Q14" s="81"/>
      <c r="R14" s="86"/>
      <c r="S14" s="42"/>
      <c r="T14" s="42"/>
      <c r="U14" s="42"/>
      <c r="V14" s="42"/>
    </row>
    <row r="15" spans="1:22" ht="9.75" customHeight="1">
      <c r="A15" s="71">
        <v>1</v>
      </c>
      <c r="B15" s="122"/>
      <c r="C15" s="123"/>
      <c r="D15" s="87">
        <f>VolTotal($M$6,$M$7,$M$8,$F$6,$S$5)</f>
        <v>0</v>
      </c>
      <c r="E15" s="87">
        <f>VolEff($M$3,$M$4,$M$5,$M$6,$M$7,$M$8,$F$6,$S$5,C15)</f>
        <v>0</v>
      </c>
      <c r="F15" s="88">
        <f>VolAll($M$9,E15)</f>
        <v>0</v>
      </c>
      <c r="G15" s="89">
        <f>TCalc(B15,F15)</f>
        <v>0</v>
      </c>
      <c r="H15" s="90"/>
      <c r="I15" s="123"/>
      <c r="J15" s="163"/>
      <c r="K15" s="123"/>
      <c r="L15" s="128"/>
      <c r="M15" s="91">
        <f>CTProv(G15,J15,I15)</f>
        <v>0</v>
      </c>
      <c r="N15" s="91"/>
      <c r="O15" s="92">
        <f>CT3log($F$9,L15,K15,J15)</f>
        <v>0</v>
      </c>
      <c r="P15" s="91">
        <f>TCalc(O15,M15)</f>
        <v>0</v>
      </c>
      <c r="Q15" s="93"/>
      <c r="R15" s="94">
        <f>VolAll(P15,3)</f>
        <v>0</v>
      </c>
      <c r="S15" s="42"/>
      <c r="T15" s="42"/>
      <c r="U15" s="42"/>
      <c r="V15" s="42"/>
    </row>
    <row r="16" spans="1:22" ht="9.75" customHeight="1">
      <c r="A16" s="71">
        <v>2</v>
      </c>
      <c r="B16" s="124"/>
      <c r="C16" s="125"/>
      <c r="D16" s="95">
        <f aca="true" t="shared" si="0" ref="D16:D45">VolTotal($M$6,$M$7,$M$8,$F$6,$S$5)</f>
        <v>0</v>
      </c>
      <c r="E16" s="95">
        <f aca="true" t="shared" si="1" ref="E16:E45">VolEff($M$3,$M$4,$M$5,$M$6,$M$7,$M$8,$F$6,$S$5,C16)</f>
        <v>0</v>
      </c>
      <c r="F16" s="96">
        <f aca="true" t="shared" si="2" ref="F16:F45">VolAll($M$9,E16)</f>
        <v>0</v>
      </c>
      <c r="G16" s="97">
        <f aca="true" t="shared" si="3" ref="G16:G45">TCalc(B16,F16)</f>
        <v>0</v>
      </c>
      <c r="H16" s="98"/>
      <c r="I16" s="125"/>
      <c r="J16" s="164"/>
      <c r="K16" s="125"/>
      <c r="L16" s="129"/>
      <c r="M16" s="99">
        <f aca="true" t="shared" si="4" ref="M16:M45">CTProv(G16,J16,I16)</f>
        <v>0</v>
      </c>
      <c r="N16" s="99"/>
      <c r="O16" s="100">
        <f aca="true" t="shared" si="5" ref="O16:O45">CT3log($F$9,L16,K16,J16)</f>
        <v>0</v>
      </c>
      <c r="P16" s="99">
        <f aca="true" t="shared" si="6" ref="P16:P45">TCalc(O16,M16)</f>
        <v>0</v>
      </c>
      <c r="Q16" s="101"/>
      <c r="R16" s="102">
        <f aca="true" t="shared" si="7" ref="R16:R45">VolAll(P16,3)</f>
        <v>0</v>
      </c>
      <c r="S16" s="42"/>
      <c r="T16" s="42"/>
      <c r="U16" s="42"/>
      <c r="V16" s="42"/>
    </row>
    <row r="17" spans="1:22" ht="9.75" customHeight="1">
      <c r="A17" s="71">
        <v>3</v>
      </c>
      <c r="B17" s="124"/>
      <c r="C17" s="125"/>
      <c r="D17" s="95">
        <f t="shared" si="0"/>
        <v>0</v>
      </c>
      <c r="E17" s="95">
        <f t="shared" si="1"/>
        <v>0</v>
      </c>
      <c r="F17" s="96">
        <f t="shared" si="2"/>
        <v>0</v>
      </c>
      <c r="G17" s="97">
        <f t="shared" si="3"/>
        <v>0</v>
      </c>
      <c r="H17" s="98"/>
      <c r="I17" s="125"/>
      <c r="J17" s="164"/>
      <c r="K17" s="125"/>
      <c r="L17" s="129"/>
      <c r="M17" s="99">
        <f t="shared" si="4"/>
        <v>0</v>
      </c>
      <c r="N17" s="99"/>
      <c r="O17" s="100">
        <f t="shared" si="5"/>
        <v>0</v>
      </c>
      <c r="P17" s="99">
        <f t="shared" si="6"/>
        <v>0</v>
      </c>
      <c r="Q17" s="101"/>
      <c r="R17" s="102">
        <f t="shared" si="7"/>
        <v>0</v>
      </c>
      <c r="S17" s="42"/>
      <c r="T17" s="42"/>
      <c r="U17" s="42"/>
      <c r="V17" s="42"/>
    </row>
    <row r="18" spans="1:22" ht="9.75" customHeight="1">
      <c r="A18" s="71">
        <v>4</v>
      </c>
      <c r="B18" s="124"/>
      <c r="C18" s="125"/>
      <c r="D18" s="95">
        <f t="shared" si="0"/>
        <v>0</v>
      </c>
      <c r="E18" s="95">
        <f t="shared" si="1"/>
        <v>0</v>
      </c>
      <c r="F18" s="96">
        <f t="shared" si="2"/>
        <v>0</v>
      </c>
      <c r="G18" s="97">
        <f t="shared" si="3"/>
        <v>0</v>
      </c>
      <c r="H18" s="98"/>
      <c r="I18" s="125"/>
      <c r="J18" s="164"/>
      <c r="K18" s="125"/>
      <c r="L18" s="129"/>
      <c r="M18" s="99">
        <f t="shared" si="4"/>
        <v>0</v>
      </c>
      <c r="N18" s="99"/>
      <c r="O18" s="100">
        <f t="shared" si="5"/>
        <v>0</v>
      </c>
      <c r="P18" s="99">
        <f t="shared" si="6"/>
        <v>0</v>
      </c>
      <c r="Q18" s="101"/>
      <c r="R18" s="102">
        <f t="shared" si="7"/>
        <v>0</v>
      </c>
      <c r="S18" s="42"/>
      <c r="T18" s="42"/>
      <c r="U18" s="42"/>
      <c r="V18" s="42"/>
    </row>
    <row r="19" spans="1:22" ht="9.75" customHeight="1">
      <c r="A19" s="71">
        <v>5</v>
      </c>
      <c r="B19" s="124"/>
      <c r="C19" s="125"/>
      <c r="D19" s="95">
        <f t="shared" si="0"/>
        <v>0</v>
      </c>
      <c r="E19" s="95">
        <f t="shared" si="1"/>
        <v>0</v>
      </c>
      <c r="F19" s="96">
        <f t="shared" si="2"/>
        <v>0</v>
      </c>
      <c r="G19" s="97">
        <f t="shared" si="3"/>
        <v>0</v>
      </c>
      <c r="H19" s="98"/>
      <c r="I19" s="125"/>
      <c r="J19" s="164"/>
      <c r="K19" s="125"/>
      <c r="L19" s="129"/>
      <c r="M19" s="99">
        <f t="shared" si="4"/>
        <v>0</v>
      </c>
      <c r="N19" s="99"/>
      <c r="O19" s="100">
        <f t="shared" si="5"/>
        <v>0</v>
      </c>
      <c r="P19" s="99">
        <f t="shared" si="6"/>
        <v>0</v>
      </c>
      <c r="Q19" s="101"/>
      <c r="R19" s="102">
        <f t="shared" si="7"/>
        <v>0</v>
      </c>
      <c r="S19" s="42"/>
      <c r="T19" s="42"/>
      <c r="U19" s="42"/>
      <c r="V19" s="42"/>
    </row>
    <row r="20" spans="1:22" ht="9.75" customHeight="1">
      <c r="A20" s="71">
        <v>6</v>
      </c>
      <c r="B20" s="124"/>
      <c r="C20" s="125"/>
      <c r="D20" s="95">
        <f t="shared" si="0"/>
        <v>0</v>
      </c>
      <c r="E20" s="95">
        <f t="shared" si="1"/>
        <v>0</v>
      </c>
      <c r="F20" s="96">
        <f t="shared" si="2"/>
        <v>0</v>
      </c>
      <c r="G20" s="97">
        <f t="shared" si="3"/>
        <v>0</v>
      </c>
      <c r="H20" s="98"/>
      <c r="I20" s="125"/>
      <c r="J20" s="164"/>
      <c r="K20" s="125"/>
      <c r="L20" s="129"/>
      <c r="M20" s="99">
        <f t="shared" si="4"/>
        <v>0</v>
      </c>
      <c r="N20" s="99"/>
      <c r="O20" s="100">
        <f t="shared" si="5"/>
        <v>0</v>
      </c>
      <c r="P20" s="99">
        <f t="shared" si="6"/>
        <v>0</v>
      </c>
      <c r="Q20" s="101"/>
      <c r="R20" s="102">
        <f t="shared" si="7"/>
        <v>0</v>
      </c>
      <c r="S20" s="42"/>
      <c r="T20" s="42"/>
      <c r="U20" s="42"/>
      <c r="V20" s="42"/>
    </row>
    <row r="21" spans="1:22" ht="9.75" customHeight="1">
      <c r="A21" s="71">
        <v>7</v>
      </c>
      <c r="B21" s="124"/>
      <c r="C21" s="125"/>
      <c r="D21" s="95">
        <f t="shared" si="0"/>
        <v>0</v>
      </c>
      <c r="E21" s="95">
        <f t="shared" si="1"/>
        <v>0</v>
      </c>
      <c r="F21" s="96">
        <f t="shared" si="2"/>
        <v>0</v>
      </c>
      <c r="G21" s="97">
        <f t="shared" si="3"/>
        <v>0</v>
      </c>
      <c r="H21" s="98"/>
      <c r="I21" s="125"/>
      <c r="J21" s="164"/>
      <c r="K21" s="125"/>
      <c r="L21" s="129"/>
      <c r="M21" s="99">
        <f t="shared" si="4"/>
        <v>0</v>
      </c>
      <c r="N21" s="99"/>
      <c r="O21" s="100">
        <f t="shared" si="5"/>
        <v>0</v>
      </c>
      <c r="P21" s="99">
        <f t="shared" si="6"/>
        <v>0</v>
      </c>
      <c r="Q21" s="101"/>
      <c r="R21" s="102">
        <f t="shared" si="7"/>
        <v>0</v>
      </c>
      <c r="S21" s="42"/>
      <c r="T21" s="42"/>
      <c r="U21" s="42"/>
      <c r="V21" s="42"/>
    </row>
    <row r="22" spans="1:22" ht="9.75" customHeight="1">
      <c r="A22" s="71">
        <v>8</v>
      </c>
      <c r="B22" s="124"/>
      <c r="C22" s="125"/>
      <c r="D22" s="95">
        <f t="shared" si="0"/>
        <v>0</v>
      </c>
      <c r="E22" s="95">
        <f t="shared" si="1"/>
        <v>0</v>
      </c>
      <c r="F22" s="96">
        <f t="shared" si="2"/>
        <v>0</v>
      </c>
      <c r="G22" s="97">
        <f t="shared" si="3"/>
        <v>0</v>
      </c>
      <c r="H22" s="98"/>
      <c r="I22" s="125"/>
      <c r="J22" s="164"/>
      <c r="K22" s="125"/>
      <c r="L22" s="129"/>
      <c r="M22" s="99">
        <f t="shared" si="4"/>
        <v>0</v>
      </c>
      <c r="N22" s="99"/>
      <c r="O22" s="100">
        <f t="shared" si="5"/>
        <v>0</v>
      </c>
      <c r="P22" s="99">
        <f t="shared" si="6"/>
        <v>0</v>
      </c>
      <c r="Q22" s="101"/>
      <c r="R22" s="102">
        <f t="shared" si="7"/>
        <v>0</v>
      </c>
      <c r="S22" s="42"/>
      <c r="T22" s="42"/>
      <c r="U22" s="42"/>
      <c r="V22" s="42"/>
    </row>
    <row r="23" spans="1:22" ht="9.75" customHeight="1">
      <c r="A23" s="71">
        <v>9</v>
      </c>
      <c r="B23" s="124"/>
      <c r="C23" s="125"/>
      <c r="D23" s="95">
        <f t="shared" si="0"/>
        <v>0</v>
      </c>
      <c r="E23" s="95">
        <f t="shared" si="1"/>
        <v>0</v>
      </c>
      <c r="F23" s="96">
        <f t="shared" si="2"/>
        <v>0</v>
      </c>
      <c r="G23" s="97">
        <f t="shared" si="3"/>
        <v>0</v>
      </c>
      <c r="H23" s="98"/>
      <c r="I23" s="125"/>
      <c r="J23" s="164"/>
      <c r="K23" s="125"/>
      <c r="L23" s="129"/>
      <c r="M23" s="99">
        <f t="shared" si="4"/>
        <v>0</v>
      </c>
      <c r="N23" s="99"/>
      <c r="O23" s="100">
        <f t="shared" si="5"/>
        <v>0</v>
      </c>
      <c r="P23" s="99">
        <f t="shared" si="6"/>
        <v>0</v>
      </c>
      <c r="Q23" s="101"/>
      <c r="R23" s="102">
        <f t="shared" si="7"/>
        <v>0</v>
      </c>
      <c r="S23" s="42"/>
      <c r="T23" s="42"/>
      <c r="U23" s="42"/>
      <c r="V23" s="42"/>
    </row>
    <row r="24" spans="1:22" ht="9.75" customHeight="1">
      <c r="A24" s="71">
        <v>10</v>
      </c>
      <c r="B24" s="124"/>
      <c r="C24" s="125"/>
      <c r="D24" s="95">
        <f t="shared" si="0"/>
        <v>0</v>
      </c>
      <c r="E24" s="95">
        <f t="shared" si="1"/>
        <v>0</v>
      </c>
      <c r="F24" s="96">
        <f t="shared" si="2"/>
        <v>0</v>
      </c>
      <c r="G24" s="97">
        <f t="shared" si="3"/>
        <v>0</v>
      </c>
      <c r="H24" s="98"/>
      <c r="I24" s="125"/>
      <c r="J24" s="164"/>
      <c r="K24" s="125"/>
      <c r="L24" s="129"/>
      <c r="M24" s="99">
        <f t="shared" si="4"/>
        <v>0</v>
      </c>
      <c r="N24" s="99"/>
      <c r="O24" s="100">
        <f t="shared" si="5"/>
        <v>0</v>
      </c>
      <c r="P24" s="99">
        <f t="shared" si="6"/>
        <v>0</v>
      </c>
      <c r="Q24" s="101"/>
      <c r="R24" s="102">
        <f t="shared" si="7"/>
        <v>0</v>
      </c>
      <c r="S24" s="42"/>
      <c r="T24" s="42"/>
      <c r="U24" s="42"/>
      <c r="V24" s="42"/>
    </row>
    <row r="25" spans="1:22" ht="9.75" customHeight="1">
      <c r="A25" s="71">
        <v>11</v>
      </c>
      <c r="B25" s="124"/>
      <c r="C25" s="125"/>
      <c r="D25" s="95">
        <f t="shared" si="0"/>
        <v>0</v>
      </c>
      <c r="E25" s="95">
        <f t="shared" si="1"/>
        <v>0</v>
      </c>
      <c r="F25" s="96">
        <f t="shared" si="2"/>
        <v>0</v>
      </c>
      <c r="G25" s="97">
        <f t="shared" si="3"/>
        <v>0</v>
      </c>
      <c r="H25" s="98"/>
      <c r="I25" s="125"/>
      <c r="J25" s="164"/>
      <c r="K25" s="125"/>
      <c r="L25" s="129"/>
      <c r="M25" s="99">
        <f t="shared" si="4"/>
        <v>0</v>
      </c>
      <c r="N25" s="99"/>
      <c r="O25" s="100">
        <f t="shared" si="5"/>
        <v>0</v>
      </c>
      <c r="P25" s="99">
        <f t="shared" si="6"/>
        <v>0</v>
      </c>
      <c r="Q25" s="101"/>
      <c r="R25" s="102">
        <f t="shared" si="7"/>
        <v>0</v>
      </c>
      <c r="S25" s="42"/>
      <c r="T25" s="42"/>
      <c r="U25" s="42"/>
      <c r="V25" s="42"/>
    </row>
    <row r="26" spans="1:22" ht="9.75" customHeight="1">
      <c r="A26" s="71">
        <v>12</v>
      </c>
      <c r="B26" s="124"/>
      <c r="C26" s="125"/>
      <c r="D26" s="95">
        <f t="shared" si="0"/>
        <v>0</v>
      </c>
      <c r="E26" s="95">
        <f t="shared" si="1"/>
        <v>0</v>
      </c>
      <c r="F26" s="96">
        <f t="shared" si="2"/>
        <v>0</v>
      </c>
      <c r="G26" s="97">
        <f t="shared" si="3"/>
        <v>0</v>
      </c>
      <c r="H26" s="98"/>
      <c r="I26" s="125"/>
      <c r="J26" s="164"/>
      <c r="K26" s="125"/>
      <c r="L26" s="129"/>
      <c r="M26" s="99">
        <f t="shared" si="4"/>
        <v>0</v>
      </c>
      <c r="N26" s="99"/>
      <c r="O26" s="100">
        <f t="shared" si="5"/>
        <v>0</v>
      </c>
      <c r="P26" s="99">
        <f t="shared" si="6"/>
        <v>0</v>
      </c>
      <c r="Q26" s="101"/>
      <c r="R26" s="102">
        <f t="shared" si="7"/>
        <v>0</v>
      </c>
      <c r="S26" s="42"/>
      <c r="T26" s="42"/>
      <c r="U26" s="42"/>
      <c r="V26" s="42"/>
    </row>
    <row r="27" spans="1:22" ht="9.75" customHeight="1">
      <c r="A27" s="71">
        <v>13</v>
      </c>
      <c r="B27" s="124"/>
      <c r="C27" s="125"/>
      <c r="D27" s="95">
        <f t="shared" si="0"/>
        <v>0</v>
      </c>
      <c r="E27" s="95">
        <f t="shared" si="1"/>
        <v>0</v>
      </c>
      <c r="F27" s="96">
        <f t="shared" si="2"/>
        <v>0</v>
      </c>
      <c r="G27" s="97">
        <f t="shared" si="3"/>
        <v>0</v>
      </c>
      <c r="H27" s="98"/>
      <c r="I27" s="125"/>
      <c r="J27" s="164"/>
      <c r="K27" s="125"/>
      <c r="L27" s="129"/>
      <c r="M27" s="99">
        <f t="shared" si="4"/>
        <v>0</v>
      </c>
      <c r="N27" s="99"/>
      <c r="O27" s="100">
        <f t="shared" si="5"/>
        <v>0</v>
      </c>
      <c r="P27" s="99">
        <f t="shared" si="6"/>
        <v>0</v>
      </c>
      <c r="Q27" s="101"/>
      <c r="R27" s="102">
        <f t="shared" si="7"/>
        <v>0</v>
      </c>
      <c r="S27" s="42"/>
      <c r="T27" s="42"/>
      <c r="U27" s="42"/>
      <c r="V27" s="42"/>
    </row>
    <row r="28" spans="1:22" ht="9.75" customHeight="1">
      <c r="A28" s="71">
        <v>14</v>
      </c>
      <c r="B28" s="124"/>
      <c r="C28" s="125"/>
      <c r="D28" s="95">
        <f t="shared" si="0"/>
        <v>0</v>
      </c>
      <c r="E28" s="95">
        <f t="shared" si="1"/>
        <v>0</v>
      </c>
      <c r="F28" s="96">
        <f t="shared" si="2"/>
        <v>0</v>
      </c>
      <c r="G28" s="97">
        <f t="shared" si="3"/>
        <v>0</v>
      </c>
      <c r="H28" s="98"/>
      <c r="I28" s="125"/>
      <c r="J28" s="164"/>
      <c r="K28" s="125"/>
      <c r="L28" s="129"/>
      <c r="M28" s="99">
        <f t="shared" si="4"/>
        <v>0</v>
      </c>
      <c r="N28" s="99"/>
      <c r="O28" s="100">
        <f t="shared" si="5"/>
        <v>0</v>
      </c>
      <c r="P28" s="99">
        <f t="shared" si="6"/>
        <v>0</v>
      </c>
      <c r="Q28" s="101"/>
      <c r="R28" s="102">
        <f t="shared" si="7"/>
        <v>0</v>
      </c>
      <c r="S28" s="42"/>
      <c r="T28" s="42"/>
      <c r="U28" s="42"/>
      <c r="V28" s="42"/>
    </row>
    <row r="29" spans="1:22" ht="9.75" customHeight="1">
      <c r="A29" s="71">
        <v>15</v>
      </c>
      <c r="B29" s="124"/>
      <c r="C29" s="125"/>
      <c r="D29" s="95">
        <f t="shared" si="0"/>
        <v>0</v>
      </c>
      <c r="E29" s="95">
        <f t="shared" si="1"/>
        <v>0</v>
      </c>
      <c r="F29" s="96">
        <f t="shared" si="2"/>
        <v>0</v>
      </c>
      <c r="G29" s="97">
        <f t="shared" si="3"/>
        <v>0</v>
      </c>
      <c r="H29" s="98"/>
      <c r="I29" s="125"/>
      <c r="J29" s="164"/>
      <c r="K29" s="125"/>
      <c r="L29" s="129"/>
      <c r="M29" s="99">
        <f t="shared" si="4"/>
        <v>0</v>
      </c>
      <c r="N29" s="99"/>
      <c r="O29" s="100">
        <f t="shared" si="5"/>
        <v>0</v>
      </c>
      <c r="P29" s="99">
        <f t="shared" si="6"/>
        <v>0</v>
      </c>
      <c r="Q29" s="101"/>
      <c r="R29" s="102">
        <f t="shared" si="7"/>
        <v>0</v>
      </c>
      <c r="S29" s="42"/>
      <c r="T29" s="42"/>
      <c r="U29" s="42"/>
      <c r="V29" s="42"/>
    </row>
    <row r="30" spans="1:22" ht="9.75" customHeight="1">
      <c r="A30" s="71">
        <v>16</v>
      </c>
      <c r="B30" s="124"/>
      <c r="C30" s="125"/>
      <c r="D30" s="95">
        <f t="shared" si="0"/>
        <v>0</v>
      </c>
      <c r="E30" s="95">
        <f t="shared" si="1"/>
        <v>0</v>
      </c>
      <c r="F30" s="96">
        <f t="shared" si="2"/>
        <v>0</v>
      </c>
      <c r="G30" s="97">
        <f t="shared" si="3"/>
        <v>0</v>
      </c>
      <c r="H30" s="98"/>
      <c r="I30" s="125"/>
      <c r="J30" s="164"/>
      <c r="K30" s="125"/>
      <c r="L30" s="129"/>
      <c r="M30" s="99">
        <f t="shared" si="4"/>
        <v>0</v>
      </c>
      <c r="N30" s="99"/>
      <c r="O30" s="100">
        <f t="shared" si="5"/>
        <v>0</v>
      </c>
      <c r="P30" s="99">
        <f t="shared" si="6"/>
        <v>0</v>
      </c>
      <c r="Q30" s="101"/>
      <c r="R30" s="102">
        <f t="shared" si="7"/>
        <v>0</v>
      </c>
      <c r="S30" s="42"/>
      <c r="T30" s="42"/>
      <c r="U30" s="42"/>
      <c r="V30" s="42"/>
    </row>
    <row r="31" spans="1:22" ht="9.75" customHeight="1">
      <c r="A31" s="71">
        <v>17</v>
      </c>
      <c r="B31" s="124"/>
      <c r="C31" s="125"/>
      <c r="D31" s="95">
        <f t="shared" si="0"/>
        <v>0</v>
      </c>
      <c r="E31" s="95">
        <f t="shared" si="1"/>
        <v>0</v>
      </c>
      <c r="F31" s="96">
        <f t="shared" si="2"/>
        <v>0</v>
      </c>
      <c r="G31" s="97">
        <f t="shared" si="3"/>
        <v>0</v>
      </c>
      <c r="H31" s="98"/>
      <c r="I31" s="125"/>
      <c r="J31" s="164"/>
      <c r="K31" s="125"/>
      <c r="L31" s="129"/>
      <c r="M31" s="99">
        <f t="shared" si="4"/>
        <v>0</v>
      </c>
      <c r="N31" s="99"/>
      <c r="O31" s="100">
        <f t="shared" si="5"/>
        <v>0</v>
      </c>
      <c r="P31" s="99">
        <f t="shared" si="6"/>
        <v>0</v>
      </c>
      <c r="Q31" s="101"/>
      <c r="R31" s="102">
        <f t="shared" si="7"/>
        <v>0</v>
      </c>
      <c r="S31" s="42"/>
      <c r="T31" s="42"/>
      <c r="U31" s="42"/>
      <c r="V31" s="42"/>
    </row>
    <row r="32" spans="1:22" ht="9.75" customHeight="1">
      <c r="A32" s="71">
        <v>18</v>
      </c>
      <c r="B32" s="124"/>
      <c r="C32" s="125"/>
      <c r="D32" s="95">
        <f t="shared" si="0"/>
        <v>0</v>
      </c>
      <c r="E32" s="95">
        <f t="shared" si="1"/>
        <v>0</v>
      </c>
      <c r="F32" s="96">
        <f t="shared" si="2"/>
        <v>0</v>
      </c>
      <c r="G32" s="97">
        <f t="shared" si="3"/>
        <v>0</v>
      </c>
      <c r="H32" s="98"/>
      <c r="I32" s="125"/>
      <c r="J32" s="164"/>
      <c r="K32" s="125"/>
      <c r="L32" s="129"/>
      <c r="M32" s="99">
        <f t="shared" si="4"/>
        <v>0</v>
      </c>
      <c r="N32" s="99"/>
      <c r="O32" s="100">
        <f t="shared" si="5"/>
        <v>0</v>
      </c>
      <c r="P32" s="99">
        <f t="shared" si="6"/>
        <v>0</v>
      </c>
      <c r="Q32" s="101"/>
      <c r="R32" s="102">
        <f t="shared" si="7"/>
        <v>0</v>
      </c>
      <c r="S32" s="42"/>
      <c r="T32" s="42"/>
      <c r="U32" s="42"/>
      <c r="V32" s="42"/>
    </row>
    <row r="33" spans="1:22" ht="9.75" customHeight="1">
      <c r="A33" s="71">
        <v>19</v>
      </c>
      <c r="B33" s="124"/>
      <c r="C33" s="125"/>
      <c r="D33" s="95">
        <f t="shared" si="0"/>
        <v>0</v>
      </c>
      <c r="E33" s="95">
        <f t="shared" si="1"/>
        <v>0</v>
      </c>
      <c r="F33" s="96">
        <f t="shared" si="2"/>
        <v>0</v>
      </c>
      <c r="G33" s="97">
        <f t="shared" si="3"/>
        <v>0</v>
      </c>
      <c r="H33" s="98"/>
      <c r="I33" s="125"/>
      <c r="J33" s="164"/>
      <c r="K33" s="125"/>
      <c r="L33" s="129"/>
      <c r="M33" s="99">
        <f t="shared" si="4"/>
        <v>0</v>
      </c>
      <c r="N33" s="99"/>
      <c r="O33" s="100">
        <f t="shared" si="5"/>
        <v>0</v>
      </c>
      <c r="P33" s="99">
        <f t="shared" si="6"/>
        <v>0</v>
      </c>
      <c r="Q33" s="101"/>
      <c r="R33" s="102">
        <f t="shared" si="7"/>
        <v>0</v>
      </c>
      <c r="S33" s="42"/>
      <c r="T33" s="42"/>
      <c r="U33" s="42"/>
      <c r="V33" s="42"/>
    </row>
    <row r="34" spans="1:22" ht="9.75" customHeight="1">
      <c r="A34" s="71">
        <v>20</v>
      </c>
      <c r="B34" s="124"/>
      <c r="C34" s="125"/>
      <c r="D34" s="95">
        <f t="shared" si="0"/>
        <v>0</v>
      </c>
      <c r="E34" s="95">
        <f t="shared" si="1"/>
        <v>0</v>
      </c>
      <c r="F34" s="96">
        <f t="shared" si="2"/>
        <v>0</v>
      </c>
      <c r="G34" s="97">
        <f t="shared" si="3"/>
        <v>0</v>
      </c>
      <c r="H34" s="98"/>
      <c r="I34" s="125"/>
      <c r="J34" s="164"/>
      <c r="K34" s="125"/>
      <c r="L34" s="129"/>
      <c r="M34" s="99">
        <f t="shared" si="4"/>
        <v>0</v>
      </c>
      <c r="N34" s="99"/>
      <c r="O34" s="100">
        <f t="shared" si="5"/>
        <v>0</v>
      </c>
      <c r="P34" s="99">
        <f t="shared" si="6"/>
        <v>0</v>
      </c>
      <c r="Q34" s="101"/>
      <c r="R34" s="102">
        <f t="shared" si="7"/>
        <v>0</v>
      </c>
      <c r="S34" s="42"/>
      <c r="T34" s="42"/>
      <c r="U34" s="42"/>
      <c r="V34" s="42"/>
    </row>
    <row r="35" spans="1:22" ht="9.75" customHeight="1">
      <c r="A35" s="71">
        <v>21</v>
      </c>
      <c r="B35" s="124"/>
      <c r="C35" s="125"/>
      <c r="D35" s="95">
        <f t="shared" si="0"/>
        <v>0</v>
      </c>
      <c r="E35" s="95">
        <f t="shared" si="1"/>
        <v>0</v>
      </c>
      <c r="F35" s="96">
        <f t="shared" si="2"/>
        <v>0</v>
      </c>
      <c r="G35" s="97">
        <f t="shared" si="3"/>
        <v>0</v>
      </c>
      <c r="H35" s="98"/>
      <c r="I35" s="125"/>
      <c r="J35" s="164"/>
      <c r="K35" s="125"/>
      <c r="L35" s="129"/>
      <c r="M35" s="99">
        <f t="shared" si="4"/>
        <v>0</v>
      </c>
      <c r="N35" s="99"/>
      <c r="O35" s="100">
        <f t="shared" si="5"/>
        <v>0</v>
      </c>
      <c r="P35" s="99">
        <f t="shared" si="6"/>
        <v>0</v>
      </c>
      <c r="Q35" s="101"/>
      <c r="R35" s="102">
        <f t="shared" si="7"/>
        <v>0</v>
      </c>
      <c r="S35" s="42"/>
      <c r="T35" s="42"/>
      <c r="U35" s="42"/>
      <c r="V35" s="42"/>
    </row>
    <row r="36" spans="1:22" ht="9.75" customHeight="1">
      <c r="A36" s="71">
        <v>22</v>
      </c>
      <c r="B36" s="124"/>
      <c r="C36" s="125"/>
      <c r="D36" s="95">
        <f t="shared" si="0"/>
        <v>0</v>
      </c>
      <c r="E36" s="95">
        <f t="shared" si="1"/>
        <v>0</v>
      </c>
      <c r="F36" s="96">
        <f t="shared" si="2"/>
        <v>0</v>
      </c>
      <c r="G36" s="97">
        <f t="shared" si="3"/>
        <v>0</v>
      </c>
      <c r="H36" s="98"/>
      <c r="I36" s="125"/>
      <c r="J36" s="164"/>
      <c r="K36" s="125"/>
      <c r="L36" s="129"/>
      <c r="M36" s="99">
        <f t="shared" si="4"/>
        <v>0</v>
      </c>
      <c r="N36" s="99"/>
      <c r="O36" s="100">
        <f t="shared" si="5"/>
        <v>0</v>
      </c>
      <c r="P36" s="99">
        <f t="shared" si="6"/>
        <v>0</v>
      </c>
      <c r="Q36" s="101"/>
      <c r="R36" s="102">
        <f t="shared" si="7"/>
        <v>0</v>
      </c>
      <c r="S36" s="42"/>
      <c r="T36" s="42"/>
      <c r="U36" s="42"/>
      <c r="V36" s="42"/>
    </row>
    <row r="37" spans="1:22" ht="9.75" customHeight="1">
      <c r="A37" s="71">
        <v>23</v>
      </c>
      <c r="B37" s="124"/>
      <c r="C37" s="125"/>
      <c r="D37" s="95">
        <f t="shared" si="0"/>
        <v>0</v>
      </c>
      <c r="E37" s="95">
        <f t="shared" si="1"/>
        <v>0</v>
      </c>
      <c r="F37" s="96">
        <f t="shared" si="2"/>
        <v>0</v>
      </c>
      <c r="G37" s="97">
        <f t="shared" si="3"/>
        <v>0</v>
      </c>
      <c r="H37" s="98"/>
      <c r="I37" s="125"/>
      <c r="J37" s="164"/>
      <c r="K37" s="125"/>
      <c r="L37" s="129"/>
      <c r="M37" s="99">
        <f t="shared" si="4"/>
        <v>0</v>
      </c>
      <c r="N37" s="99"/>
      <c r="O37" s="100">
        <f t="shared" si="5"/>
        <v>0</v>
      </c>
      <c r="P37" s="99">
        <f t="shared" si="6"/>
        <v>0</v>
      </c>
      <c r="Q37" s="101"/>
      <c r="R37" s="102">
        <f t="shared" si="7"/>
        <v>0</v>
      </c>
      <c r="S37" s="42"/>
      <c r="T37" s="42"/>
      <c r="U37" s="42"/>
      <c r="V37" s="42"/>
    </row>
    <row r="38" spans="1:22" ht="9.75" customHeight="1">
      <c r="A38" s="71">
        <v>24</v>
      </c>
      <c r="B38" s="124"/>
      <c r="C38" s="125"/>
      <c r="D38" s="95">
        <f t="shared" si="0"/>
        <v>0</v>
      </c>
      <c r="E38" s="95">
        <f t="shared" si="1"/>
        <v>0</v>
      </c>
      <c r="F38" s="96">
        <f t="shared" si="2"/>
        <v>0</v>
      </c>
      <c r="G38" s="97">
        <f t="shared" si="3"/>
        <v>0</v>
      </c>
      <c r="H38" s="98"/>
      <c r="I38" s="125"/>
      <c r="J38" s="164"/>
      <c r="K38" s="125"/>
      <c r="L38" s="129"/>
      <c r="M38" s="99">
        <f t="shared" si="4"/>
        <v>0</v>
      </c>
      <c r="N38" s="99"/>
      <c r="O38" s="100">
        <f t="shared" si="5"/>
        <v>0</v>
      </c>
      <c r="P38" s="99">
        <f t="shared" si="6"/>
        <v>0</v>
      </c>
      <c r="Q38" s="101"/>
      <c r="R38" s="102">
        <f t="shared" si="7"/>
        <v>0</v>
      </c>
      <c r="S38" s="42"/>
      <c r="T38" s="42"/>
      <c r="U38" s="42"/>
      <c r="V38" s="42"/>
    </row>
    <row r="39" spans="1:22" ht="9.75" customHeight="1">
      <c r="A39" s="71">
        <v>25</v>
      </c>
      <c r="B39" s="124"/>
      <c r="C39" s="125"/>
      <c r="D39" s="95">
        <f t="shared" si="0"/>
        <v>0</v>
      </c>
      <c r="E39" s="95">
        <f t="shared" si="1"/>
        <v>0</v>
      </c>
      <c r="F39" s="96">
        <f t="shared" si="2"/>
        <v>0</v>
      </c>
      <c r="G39" s="97">
        <f t="shared" si="3"/>
        <v>0</v>
      </c>
      <c r="H39" s="98"/>
      <c r="I39" s="125"/>
      <c r="J39" s="164"/>
      <c r="K39" s="125"/>
      <c r="L39" s="129"/>
      <c r="M39" s="99">
        <f t="shared" si="4"/>
        <v>0</v>
      </c>
      <c r="N39" s="99"/>
      <c r="O39" s="100">
        <f t="shared" si="5"/>
        <v>0</v>
      </c>
      <c r="P39" s="99">
        <f t="shared" si="6"/>
        <v>0</v>
      </c>
      <c r="Q39" s="101"/>
      <c r="R39" s="102">
        <f t="shared" si="7"/>
        <v>0</v>
      </c>
      <c r="S39" s="42"/>
      <c r="T39" s="42"/>
      <c r="U39" s="42"/>
      <c r="V39" s="42"/>
    </row>
    <row r="40" spans="1:22" ht="9.75" customHeight="1">
      <c r="A40" s="71">
        <v>26</v>
      </c>
      <c r="B40" s="124"/>
      <c r="C40" s="125"/>
      <c r="D40" s="95">
        <f t="shared" si="0"/>
        <v>0</v>
      </c>
      <c r="E40" s="95">
        <f t="shared" si="1"/>
        <v>0</v>
      </c>
      <c r="F40" s="96">
        <f t="shared" si="2"/>
        <v>0</v>
      </c>
      <c r="G40" s="97">
        <f t="shared" si="3"/>
        <v>0</v>
      </c>
      <c r="H40" s="98"/>
      <c r="I40" s="125"/>
      <c r="J40" s="164"/>
      <c r="K40" s="125"/>
      <c r="L40" s="129"/>
      <c r="M40" s="99">
        <f t="shared" si="4"/>
        <v>0</v>
      </c>
      <c r="N40" s="99"/>
      <c r="O40" s="100">
        <f t="shared" si="5"/>
        <v>0</v>
      </c>
      <c r="P40" s="99">
        <f t="shared" si="6"/>
        <v>0</v>
      </c>
      <c r="Q40" s="101"/>
      <c r="R40" s="102">
        <f t="shared" si="7"/>
        <v>0</v>
      </c>
      <c r="S40" s="42"/>
      <c r="T40" s="42"/>
      <c r="U40" s="42"/>
      <c r="V40" s="42"/>
    </row>
    <row r="41" spans="1:22" ht="9.75" customHeight="1">
      <c r="A41" s="71">
        <v>27</v>
      </c>
      <c r="B41" s="124"/>
      <c r="C41" s="125"/>
      <c r="D41" s="95">
        <f t="shared" si="0"/>
        <v>0</v>
      </c>
      <c r="E41" s="95">
        <f t="shared" si="1"/>
        <v>0</v>
      </c>
      <c r="F41" s="96">
        <f t="shared" si="2"/>
        <v>0</v>
      </c>
      <c r="G41" s="97">
        <f t="shared" si="3"/>
        <v>0</v>
      </c>
      <c r="H41" s="98"/>
      <c r="I41" s="125"/>
      <c r="J41" s="164"/>
      <c r="K41" s="125"/>
      <c r="L41" s="129"/>
      <c r="M41" s="99">
        <f t="shared" si="4"/>
        <v>0</v>
      </c>
      <c r="N41" s="99"/>
      <c r="O41" s="100">
        <f t="shared" si="5"/>
        <v>0</v>
      </c>
      <c r="P41" s="99">
        <f t="shared" si="6"/>
        <v>0</v>
      </c>
      <c r="Q41" s="101"/>
      <c r="R41" s="102">
        <f t="shared" si="7"/>
        <v>0</v>
      </c>
      <c r="S41" s="42"/>
      <c r="T41" s="42"/>
      <c r="U41" s="42"/>
      <c r="V41" s="42"/>
    </row>
    <row r="42" spans="1:22" ht="9.75" customHeight="1">
      <c r="A42" s="71">
        <v>28</v>
      </c>
      <c r="B42" s="124"/>
      <c r="C42" s="125"/>
      <c r="D42" s="95">
        <f t="shared" si="0"/>
        <v>0</v>
      </c>
      <c r="E42" s="95">
        <f t="shared" si="1"/>
        <v>0</v>
      </c>
      <c r="F42" s="96">
        <f t="shared" si="2"/>
        <v>0</v>
      </c>
      <c r="G42" s="97">
        <f t="shared" si="3"/>
        <v>0</v>
      </c>
      <c r="H42" s="98"/>
      <c r="I42" s="125"/>
      <c r="J42" s="164"/>
      <c r="K42" s="125"/>
      <c r="L42" s="129"/>
      <c r="M42" s="99">
        <f t="shared" si="4"/>
        <v>0</v>
      </c>
      <c r="N42" s="99"/>
      <c r="O42" s="100">
        <f t="shared" si="5"/>
        <v>0</v>
      </c>
      <c r="P42" s="99">
        <f t="shared" si="6"/>
        <v>0</v>
      </c>
      <c r="Q42" s="101"/>
      <c r="R42" s="102">
        <f t="shared" si="7"/>
        <v>0</v>
      </c>
      <c r="S42" s="42"/>
      <c r="T42" s="42"/>
      <c r="U42" s="42"/>
      <c r="V42" s="42"/>
    </row>
    <row r="43" spans="1:22" ht="9.75" customHeight="1">
      <c r="A43" s="71">
        <v>29</v>
      </c>
      <c r="B43" s="124"/>
      <c r="C43" s="125"/>
      <c r="D43" s="95">
        <f t="shared" si="0"/>
        <v>0</v>
      </c>
      <c r="E43" s="95">
        <f t="shared" si="1"/>
        <v>0</v>
      </c>
      <c r="F43" s="96">
        <f t="shared" si="2"/>
        <v>0</v>
      </c>
      <c r="G43" s="97">
        <f t="shared" si="3"/>
        <v>0</v>
      </c>
      <c r="H43" s="98"/>
      <c r="I43" s="125"/>
      <c r="J43" s="164"/>
      <c r="K43" s="125"/>
      <c r="L43" s="129"/>
      <c r="M43" s="99">
        <f t="shared" si="4"/>
        <v>0</v>
      </c>
      <c r="N43" s="99"/>
      <c r="O43" s="100">
        <f t="shared" si="5"/>
        <v>0</v>
      </c>
      <c r="P43" s="99">
        <f t="shared" si="6"/>
        <v>0</v>
      </c>
      <c r="Q43" s="101"/>
      <c r="R43" s="102">
        <f t="shared" si="7"/>
        <v>0</v>
      </c>
      <c r="S43" s="42"/>
      <c r="T43" s="42"/>
      <c r="U43" s="42"/>
      <c r="V43" s="42"/>
    </row>
    <row r="44" spans="1:22" ht="9.75" customHeight="1">
      <c r="A44" s="71">
        <v>30</v>
      </c>
      <c r="B44" s="124"/>
      <c r="C44" s="125"/>
      <c r="D44" s="95">
        <f t="shared" si="0"/>
        <v>0</v>
      </c>
      <c r="E44" s="95">
        <f t="shared" si="1"/>
        <v>0</v>
      </c>
      <c r="F44" s="96">
        <f t="shared" si="2"/>
        <v>0</v>
      </c>
      <c r="G44" s="97">
        <f t="shared" si="3"/>
        <v>0</v>
      </c>
      <c r="H44" s="98"/>
      <c r="I44" s="125"/>
      <c r="J44" s="164"/>
      <c r="K44" s="125"/>
      <c r="L44" s="129"/>
      <c r="M44" s="99">
        <f t="shared" si="4"/>
        <v>0</v>
      </c>
      <c r="N44" s="99"/>
      <c r="O44" s="100">
        <f t="shared" si="5"/>
        <v>0</v>
      </c>
      <c r="P44" s="99">
        <f t="shared" si="6"/>
        <v>0</v>
      </c>
      <c r="Q44" s="101"/>
      <c r="R44" s="102">
        <f t="shared" si="7"/>
        <v>0</v>
      </c>
      <c r="S44" s="42"/>
      <c r="T44" s="42"/>
      <c r="U44" s="42"/>
      <c r="V44" s="42"/>
    </row>
    <row r="45" spans="1:22" ht="9.75" customHeight="1" thickBot="1">
      <c r="A45" s="103">
        <v>31</v>
      </c>
      <c r="B45" s="126"/>
      <c r="C45" s="127"/>
      <c r="D45" s="104">
        <f t="shared" si="0"/>
        <v>0</v>
      </c>
      <c r="E45" s="104">
        <f t="shared" si="1"/>
        <v>0</v>
      </c>
      <c r="F45" s="105">
        <f t="shared" si="2"/>
        <v>0</v>
      </c>
      <c r="G45" s="106">
        <f t="shared" si="3"/>
        <v>0</v>
      </c>
      <c r="H45" s="107"/>
      <c r="I45" s="127"/>
      <c r="J45" s="165"/>
      <c r="K45" s="127"/>
      <c r="L45" s="130"/>
      <c r="M45" s="108">
        <f t="shared" si="4"/>
        <v>0</v>
      </c>
      <c r="N45" s="108"/>
      <c r="O45" s="109">
        <f t="shared" si="5"/>
        <v>0</v>
      </c>
      <c r="P45" s="108">
        <f t="shared" si="6"/>
        <v>0</v>
      </c>
      <c r="Q45" s="110"/>
      <c r="R45" s="111">
        <f t="shared" si="7"/>
        <v>0</v>
      </c>
      <c r="S45" s="42"/>
      <c r="T45" s="42"/>
      <c r="U45" s="42"/>
      <c r="V45" s="42"/>
    </row>
    <row r="46" spans="1:22" ht="12" thickBo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5" t="s">
        <v>42</v>
      </c>
      <c r="P46" s="116">
        <f>IF(SUM(P15:P45)=0,0,SUMIF(P15:P45,"&gt;0",P15:P45)/COUNTIF(P15:P45,"&gt;0"))</f>
        <v>0</v>
      </c>
      <c r="Q46" s="117"/>
      <c r="R46" s="118">
        <f>IF(SUM(R15:R45)=0,0,SUMIF(R15:R45,"&gt;0",R15:R45)/COUNTIF(R15:R45,"&gt;0"))</f>
        <v>0</v>
      </c>
      <c r="S46" s="42"/>
      <c r="T46" s="42"/>
      <c r="U46" s="42"/>
      <c r="V46" s="42"/>
    </row>
    <row r="47" spans="1:22" ht="11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1" ht="11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</sheetData>
  <sheetProtection password="C688" sheet="1" objects="1" scenarios="1"/>
  <printOptions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&amp;LDisinfection Profile Calculation&amp;CSequence #8&amp;R&amp;D, 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J Topham</dc:creator>
  <cp:keywords/>
  <dc:description/>
  <cp:lastModifiedBy>Leake, Alan</cp:lastModifiedBy>
  <cp:lastPrinted>2004-02-05T18:10:13Z</cp:lastPrinted>
  <dcterms:created xsi:type="dcterms:W3CDTF">1999-03-12T17:58:54Z</dcterms:created>
  <dcterms:modified xsi:type="dcterms:W3CDTF">2014-09-08T13:31:47Z</dcterms:modified>
  <cp:category/>
  <cp:version/>
  <cp:contentType/>
  <cp:contentStatus/>
</cp:coreProperties>
</file>