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 activeTab="3"/>
  </bookViews>
  <sheets>
    <sheet name="streamflow graph" sheetId="4" r:id="rId1"/>
    <sheet name="streamflow worksheet" sheetId="1" r:id="rId2"/>
    <sheet name="reservoir graph" sheetId="7" r:id="rId3"/>
    <sheet name="reservoir worksheet" sheetId="6" r:id="rId4"/>
  </sheets>
  <calcPr calcId="145621" concurrentCalc="0"/>
</workbook>
</file>

<file path=xl/calcChain.xml><?xml version="1.0" encoding="utf-8"?>
<calcChain xmlns="http://schemas.openxmlformats.org/spreadsheetml/2006/main">
  <c r="N25" i="6" l="1"/>
  <c r="N18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M28" i="6"/>
  <c r="M40" i="6"/>
  <c r="N40" i="6"/>
  <c r="M27" i="6"/>
  <c r="M39" i="6"/>
  <c r="N39" i="6"/>
  <c r="M26" i="6"/>
  <c r="M38" i="6"/>
  <c r="N38" i="6"/>
  <c r="M25" i="6"/>
  <c r="M37" i="6"/>
  <c r="N37" i="6"/>
  <c r="M24" i="6"/>
  <c r="M36" i="6"/>
  <c r="N36" i="6"/>
  <c r="M23" i="6"/>
  <c r="M35" i="6"/>
  <c r="N35" i="6"/>
  <c r="M22" i="6"/>
  <c r="M34" i="6"/>
  <c r="N34" i="6"/>
  <c r="M21" i="6"/>
  <c r="M33" i="6"/>
  <c r="N33" i="6"/>
  <c r="M20" i="6"/>
  <c r="M32" i="6"/>
  <c r="N32" i="6"/>
  <c r="M19" i="6"/>
  <c r="M31" i="6"/>
  <c r="N31" i="6"/>
  <c r="M18" i="6"/>
  <c r="M30" i="6"/>
  <c r="N30" i="6"/>
  <c r="D18" i="6"/>
  <c r="D19" i="6"/>
  <c r="D20" i="6"/>
  <c r="D21" i="6"/>
  <c r="D22" i="6"/>
  <c r="D23" i="6"/>
  <c r="D24" i="6"/>
  <c r="D25" i="6"/>
  <c r="D26" i="6"/>
  <c r="D27" i="6"/>
  <c r="D28" i="6"/>
  <c r="A18" i="6"/>
  <c r="A19" i="6"/>
  <c r="M17" i="6"/>
  <c r="M29" i="6"/>
  <c r="N29" i="6"/>
  <c r="L17" i="6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M13" i="1"/>
  <c r="C14" i="1"/>
  <c r="C15" i="1"/>
  <c r="C16" i="1"/>
  <c r="C17" i="1"/>
  <c r="C18" i="1"/>
  <c r="C19" i="1"/>
  <c r="C20" i="1"/>
  <c r="C21" i="1"/>
  <c r="C22" i="1"/>
  <c r="C23" i="1"/>
  <c r="C24" i="1"/>
  <c r="N27" i="6"/>
  <c r="N20" i="6"/>
  <c r="N28" i="6"/>
  <c r="N23" i="6"/>
  <c r="N21" i="6"/>
  <c r="N22" i="6"/>
  <c r="N26" i="6"/>
  <c r="N24" i="6"/>
  <c r="N19" i="6"/>
  <c r="N17" i="6"/>
  <c r="O17" i="6"/>
  <c r="O18" i="6"/>
  <c r="A20" i="6"/>
  <c r="L19" i="6"/>
  <c r="L18" i="6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A21" i="6"/>
  <c r="L20" i="6"/>
  <c r="A22" i="6"/>
  <c r="L21" i="6"/>
  <c r="K14" i="1"/>
  <c r="K13" i="1"/>
  <c r="L16" i="1"/>
  <c r="L28" i="1"/>
  <c r="L15" i="1"/>
  <c r="L27" i="1"/>
  <c r="L14" i="1"/>
  <c r="L26" i="1"/>
  <c r="L13" i="1"/>
  <c r="L25" i="1"/>
  <c r="L24" i="1"/>
  <c r="L36" i="1"/>
  <c r="L23" i="1"/>
  <c r="L35" i="1"/>
  <c r="L22" i="1"/>
  <c r="L34" i="1"/>
  <c r="L21" i="1"/>
  <c r="L33" i="1"/>
  <c r="L20" i="1"/>
  <c r="L32" i="1"/>
  <c r="L19" i="1"/>
  <c r="L31" i="1"/>
  <c r="L18" i="1"/>
  <c r="L30" i="1"/>
  <c r="L17" i="1"/>
  <c r="L29" i="1"/>
  <c r="A14" i="1"/>
  <c r="A15" i="1"/>
  <c r="A16" i="1"/>
  <c r="A17" i="1"/>
  <c r="A18" i="1"/>
  <c r="A19" i="1"/>
  <c r="K15" i="1"/>
  <c r="A23" i="6"/>
  <c r="L22" i="6"/>
  <c r="K16" i="1"/>
  <c r="A20" i="1"/>
  <c r="K19" i="1"/>
  <c r="K18" i="1"/>
  <c r="K17" i="1"/>
  <c r="A24" i="6"/>
  <c r="L23" i="6"/>
  <c r="A21" i="1"/>
  <c r="K20" i="1"/>
  <c r="A25" i="6"/>
  <c r="L24" i="6"/>
  <c r="A22" i="1"/>
  <c r="K21" i="1"/>
  <c r="A26" i="6"/>
  <c r="L25" i="6"/>
  <c r="A23" i="1"/>
  <c r="K22" i="1"/>
  <c r="A27" i="6"/>
  <c r="L26" i="6"/>
  <c r="A24" i="1"/>
  <c r="K23" i="1"/>
  <c r="A28" i="6"/>
  <c r="L27" i="6"/>
  <c r="A25" i="1"/>
  <c r="K24" i="1"/>
  <c r="A29" i="6"/>
  <c r="L28" i="6"/>
  <c r="A26" i="1"/>
  <c r="K25" i="1"/>
  <c r="A30" i="6"/>
  <c r="L29" i="6"/>
  <c r="A27" i="1"/>
  <c r="K26" i="1"/>
  <c r="A31" i="6"/>
  <c r="L30" i="6"/>
  <c r="A28" i="1"/>
  <c r="K27" i="1"/>
  <c r="A32" i="6"/>
  <c r="L31" i="6"/>
  <c r="A29" i="1"/>
  <c r="K28" i="1"/>
  <c r="A33" i="6"/>
  <c r="L32" i="6"/>
  <c r="A30" i="1"/>
  <c r="K29" i="1"/>
  <c r="A34" i="6"/>
  <c r="L33" i="6"/>
  <c r="A31" i="1"/>
  <c r="K30" i="1"/>
  <c r="A35" i="6"/>
  <c r="L34" i="6"/>
  <c r="A32" i="1"/>
  <c r="K31" i="1"/>
  <c r="A36" i="6"/>
  <c r="L35" i="6"/>
  <c r="A33" i="1"/>
  <c r="K32" i="1"/>
  <c r="A37" i="6"/>
  <c r="L36" i="6"/>
  <c r="A34" i="1"/>
  <c r="K33" i="1"/>
  <c r="A38" i="6"/>
  <c r="L37" i="6"/>
  <c r="A35" i="1"/>
  <c r="K34" i="1"/>
  <c r="A39" i="6"/>
  <c r="L38" i="6"/>
  <c r="A36" i="1"/>
  <c r="K36" i="1"/>
  <c r="K35" i="1"/>
  <c r="A40" i="6"/>
  <c r="L40" i="6"/>
  <c r="L39" i="6"/>
</calcChain>
</file>

<file path=xl/sharedStrings.xml><?xml version="1.0" encoding="utf-8"?>
<sst xmlns="http://schemas.openxmlformats.org/spreadsheetml/2006/main" count="59" uniqueCount="30">
  <si>
    <t>Name</t>
  </si>
  <si>
    <t>Title</t>
  </si>
  <si>
    <t>System Name</t>
  </si>
  <si>
    <t>WSID #  or Permit No.</t>
  </si>
  <si>
    <t>Date</t>
  </si>
  <si>
    <t>Streamflow</t>
  </si>
  <si>
    <t>(cfs)</t>
  </si>
  <si>
    <t>Withdrawals</t>
  </si>
  <si>
    <t>(MGD)</t>
  </si>
  <si>
    <t>(mo.yr)</t>
  </si>
  <si>
    <t>(acre ft)</t>
  </si>
  <si>
    <t>50% Usable Storage</t>
  </si>
  <si>
    <t>Net Change</t>
  </si>
  <si>
    <t>Reservoir Storage</t>
  </si>
  <si>
    <t>Storage at Beginning of Period (acre ft)</t>
  </si>
  <si>
    <t>1.25% of January 2007 - December 2008 Streamflow</t>
  </si>
  <si>
    <t>0.75% of January 2007 - December 2008 Streamflow</t>
  </si>
  <si>
    <t>(month)</t>
  </si>
  <si>
    <t>Inflow to Reservoir</t>
  </si>
  <si>
    <t>Releases from Reservoir</t>
  </si>
  <si>
    <t>Data from 2007 - 2008</t>
  </si>
  <si>
    <t>Data from Year Immediately Preceding Drought</t>
  </si>
  <si>
    <t>70% Usable Storage</t>
  </si>
  <si>
    <t>(MG)</t>
  </si>
  <si>
    <t>Total Reservoir Storage (acre ft)</t>
  </si>
  <si>
    <t>Functional Reservoir Limit (acre ft)</t>
  </si>
  <si>
    <t>Water Supply and Demand Analysis: Streamflow Worksheet</t>
  </si>
  <si>
    <t>Water Supply and Demand Analysis: Reservoir Worksheet</t>
  </si>
  <si>
    <t>Reservoir Name</t>
  </si>
  <si>
    <t>Stream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</si>
</sst>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.yyyy;@"/>
    <numFmt numFmtId="165" formatCode="mmmm"/>
  </numFmts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b/>
      <i/>
      <sz val="14"/>
      <color theme="1"/>
      <name val="Times New Roman"/>
      <family val="1"/>
    </font>
    <font>
      <sz val="10"/>
      <color theme="1"/>
      <name val="Times New Roman"/>
      <family val="1"/>
    </font>
    <font>
      <i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5" xfId="0" applyFont="1" applyFill="1" applyBorder="1"/>
    <xf numFmtId="0" fontId="1" fillId="2" borderId="13" xfId="0" applyFont="1" applyFill="1" applyBorder="1"/>
    <xf numFmtId="164" fontId="4" fillId="2" borderId="5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164" fontId="4" fillId="2" borderId="17" xfId="0" applyNumberFormat="1" applyFont="1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5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3" fontId="4" fillId="3" borderId="8" xfId="0" applyNumberFormat="1" applyFont="1" applyFill="1" applyBorder="1" applyAlignment="1">
      <alignment horizontal="center"/>
    </xf>
    <xf numFmtId="3" fontId="4" fillId="3" borderId="9" xfId="0" applyNumberFormat="1" applyFont="1" applyFill="1" applyBorder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2" borderId="25" xfId="0" applyFont="1" applyFill="1" applyBorder="1"/>
    <xf numFmtId="0" fontId="4" fillId="3" borderId="26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0" fontId="1" fillId="2" borderId="24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aseline="0">
                <a:latin typeface="Calibri Light" pitchFamily="34" charset="0"/>
              </a:defRPr>
            </a:pPr>
            <a:r>
              <a:rPr lang="en-US" sz="1000" baseline="0">
                <a:latin typeface="Calibri Light" pitchFamily="34" charset="0"/>
              </a:rPr>
              <a:t>Streamflow Graph - Withdrawals  for Year Immediately Preceding Drought as % of January 2007 - December 2008 Streamflow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8484651781644516E-2"/>
          <c:y val="8.2949455213265882E-2"/>
          <c:w val="0.83370070206236369"/>
          <c:h val="0.82576136423045687"/>
        </c:manualLayout>
      </c:layout>
      <c:lineChart>
        <c:grouping val="standard"/>
        <c:varyColors val="0"/>
        <c:ser>
          <c:idx val="0"/>
          <c:order val="0"/>
          <c:tx>
            <c:strRef>
              <c:f>'streamflow worksheet'!$L$11:$L$12</c:f>
              <c:strCache>
                <c:ptCount val="1"/>
                <c:pt idx="0">
                  <c:v>Withdrawals (cfs)</c:v>
                </c:pt>
              </c:strCache>
            </c:strRef>
          </c:tx>
          <c:marker>
            <c:symbol val="none"/>
          </c:marker>
          <c:cat>
            <c:numRef>
              <c:f>'streamflow worksheet'!$K$13:$K$36</c:f>
              <c:numCache>
                <c:formatCode>mmm\.yyyy;@</c:formatCode>
                <c:ptCount val="24"/>
                <c:pt idx="0">
                  <c:v>39083</c:v>
                </c:pt>
                <c:pt idx="1">
                  <c:v>39114</c:v>
                </c:pt>
                <c:pt idx="2">
                  <c:v>39145</c:v>
                </c:pt>
                <c:pt idx="3">
                  <c:v>39176</c:v>
                </c:pt>
                <c:pt idx="4">
                  <c:v>39207</c:v>
                </c:pt>
                <c:pt idx="5">
                  <c:v>39238</c:v>
                </c:pt>
                <c:pt idx="6">
                  <c:v>39269</c:v>
                </c:pt>
                <c:pt idx="7">
                  <c:v>39300</c:v>
                </c:pt>
                <c:pt idx="8">
                  <c:v>39331</c:v>
                </c:pt>
                <c:pt idx="9">
                  <c:v>39362</c:v>
                </c:pt>
                <c:pt idx="10">
                  <c:v>39393</c:v>
                </c:pt>
                <c:pt idx="11">
                  <c:v>39424</c:v>
                </c:pt>
                <c:pt idx="12">
                  <c:v>39455</c:v>
                </c:pt>
                <c:pt idx="13">
                  <c:v>39486</c:v>
                </c:pt>
                <c:pt idx="14">
                  <c:v>39517</c:v>
                </c:pt>
                <c:pt idx="15">
                  <c:v>39548</c:v>
                </c:pt>
                <c:pt idx="16">
                  <c:v>39579</c:v>
                </c:pt>
                <c:pt idx="17">
                  <c:v>39610</c:v>
                </c:pt>
                <c:pt idx="18">
                  <c:v>39641</c:v>
                </c:pt>
                <c:pt idx="19">
                  <c:v>39672</c:v>
                </c:pt>
                <c:pt idx="20">
                  <c:v>39703</c:v>
                </c:pt>
                <c:pt idx="21">
                  <c:v>39734</c:v>
                </c:pt>
                <c:pt idx="22">
                  <c:v>39765</c:v>
                </c:pt>
                <c:pt idx="23">
                  <c:v>39796</c:v>
                </c:pt>
              </c:numCache>
            </c:numRef>
          </c:cat>
          <c:val>
            <c:numRef>
              <c:f>'streamflow worksheet'!$L$13:$L$36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'streamflow worksheet'!$M$11:$M$12</c:f>
              <c:strCache>
                <c:ptCount val="1"/>
                <c:pt idx="0">
                  <c:v>1.25% of January 2007 - December 2008 Streamflow (cfs)</c:v>
                </c:pt>
              </c:strCache>
            </c:strRef>
          </c:tx>
          <c:marker>
            <c:symbol val="none"/>
          </c:marker>
          <c:cat>
            <c:numRef>
              <c:f>'streamflow worksheet'!$K$13:$K$36</c:f>
              <c:numCache>
                <c:formatCode>mmm\.yyyy;@</c:formatCode>
                <c:ptCount val="24"/>
                <c:pt idx="0">
                  <c:v>39083</c:v>
                </c:pt>
                <c:pt idx="1">
                  <c:v>39114</c:v>
                </c:pt>
                <c:pt idx="2">
                  <c:v>39145</c:v>
                </c:pt>
                <c:pt idx="3">
                  <c:v>39176</c:v>
                </c:pt>
                <c:pt idx="4">
                  <c:v>39207</c:v>
                </c:pt>
                <c:pt idx="5">
                  <c:v>39238</c:v>
                </c:pt>
                <c:pt idx="6">
                  <c:v>39269</c:v>
                </c:pt>
                <c:pt idx="7">
                  <c:v>39300</c:v>
                </c:pt>
                <c:pt idx="8">
                  <c:v>39331</c:v>
                </c:pt>
                <c:pt idx="9">
                  <c:v>39362</c:v>
                </c:pt>
                <c:pt idx="10">
                  <c:v>39393</c:v>
                </c:pt>
                <c:pt idx="11">
                  <c:v>39424</c:v>
                </c:pt>
                <c:pt idx="12">
                  <c:v>39455</c:v>
                </c:pt>
                <c:pt idx="13">
                  <c:v>39486</c:v>
                </c:pt>
                <c:pt idx="14">
                  <c:v>39517</c:v>
                </c:pt>
                <c:pt idx="15">
                  <c:v>39548</c:v>
                </c:pt>
                <c:pt idx="16">
                  <c:v>39579</c:v>
                </c:pt>
                <c:pt idx="17">
                  <c:v>39610</c:v>
                </c:pt>
                <c:pt idx="18">
                  <c:v>39641</c:v>
                </c:pt>
                <c:pt idx="19">
                  <c:v>39672</c:v>
                </c:pt>
                <c:pt idx="20">
                  <c:v>39703</c:v>
                </c:pt>
                <c:pt idx="21">
                  <c:v>39734</c:v>
                </c:pt>
                <c:pt idx="22">
                  <c:v>39765</c:v>
                </c:pt>
                <c:pt idx="23">
                  <c:v>39796</c:v>
                </c:pt>
              </c:numCache>
            </c:numRef>
          </c:cat>
          <c:val>
            <c:numRef>
              <c:f>'streamflow worksheet'!$M$13:$M$36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'streamflow worksheet'!$N$11:$N$12</c:f>
              <c:strCache>
                <c:ptCount val="1"/>
                <c:pt idx="0">
                  <c:v>0.75% of January 2007 - December 2008 Streamflow (cfs)</c:v>
                </c:pt>
              </c:strCache>
            </c:strRef>
          </c:tx>
          <c:marker>
            <c:symbol val="none"/>
          </c:marker>
          <c:cat>
            <c:numRef>
              <c:f>'streamflow worksheet'!$K$13:$K$36</c:f>
              <c:numCache>
                <c:formatCode>mmm\.yyyy;@</c:formatCode>
                <c:ptCount val="24"/>
                <c:pt idx="0">
                  <c:v>39083</c:v>
                </c:pt>
                <c:pt idx="1">
                  <c:v>39114</c:v>
                </c:pt>
                <c:pt idx="2">
                  <c:v>39145</c:v>
                </c:pt>
                <c:pt idx="3">
                  <c:v>39176</c:v>
                </c:pt>
                <c:pt idx="4">
                  <c:v>39207</c:v>
                </c:pt>
                <c:pt idx="5">
                  <c:v>39238</c:v>
                </c:pt>
                <c:pt idx="6">
                  <c:v>39269</c:v>
                </c:pt>
                <c:pt idx="7">
                  <c:v>39300</c:v>
                </c:pt>
                <c:pt idx="8">
                  <c:v>39331</c:v>
                </c:pt>
                <c:pt idx="9">
                  <c:v>39362</c:v>
                </c:pt>
                <c:pt idx="10">
                  <c:v>39393</c:v>
                </c:pt>
                <c:pt idx="11">
                  <c:v>39424</c:v>
                </c:pt>
                <c:pt idx="12">
                  <c:v>39455</c:v>
                </c:pt>
                <c:pt idx="13">
                  <c:v>39486</c:v>
                </c:pt>
                <c:pt idx="14">
                  <c:v>39517</c:v>
                </c:pt>
                <c:pt idx="15">
                  <c:v>39548</c:v>
                </c:pt>
                <c:pt idx="16">
                  <c:v>39579</c:v>
                </c:pt>
                <c:pt idx="17">
                  <c:v>39610</c:v>
                </c:pt>
                <c:pt idx="18">
                  <c:v>39641</c:v>
                </c:pt>
                <c:pt idx="19">
                  <c:v>39672</c:v>
                </c:pt>
                <c:pt idx="20">
                  <c:v>39703</c:v>
                </c:pt>
                <c:pt idx="21">
                  <c:v>39734</c:v>
                </c:pt>
                <c:pt idx="22">
                  <c:v>39765</c:v>
                </c:pt>
                <c:pt idx="23">
                  <c:v>39796</c:v>
                </c:pt>
              </c:numCache>
            </c:numRef>
          </c:cat>
          <c:val>
            <c:numRef>
              <c:f>'streamflow worksheet'!$N$13:$N$36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78496"/>
        <c:axId val="38380288"/>
      </c:lineChart>
      <c:dateAx>
        <c:axId val="38378496"/>
        <c:scaling>
          <c:orientation val="minMax"/>
        </c:scaling>
        <c:delete val="0"/>
        <c:axPos val="b"/>
        <c:numFmt formatCode="mmm\.yy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aseline="0">
                <a:latin typeface="Calibri Light" pitchFamily="34" charset="0"/>
              </a:defRPr>
            </a:pPr>
            <a:endParaRPr lang="en-US"/>
          </a:p>
        </c:txPr>
        <c:crossAx val="38380288"/>
        <c:crosses val="autoZero"/>
        <c:auto val="1"/>
        <c:lblOffset val="100"/>
        <c:baseTimeUnit val="months"/>
      </c:dateAx>
      <c:valAx>
        <c:axId val="38380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 b="0" i="0" baseline="0">
                    <a:latin typeface="Calibri Light" pitchFamily="34" charset="0"/>
                  </a:defRPr>
                </a:pPr>
                <a:r>
                  <a:rPr lang="en-US" sz="900" b="0" i="0" baseline="0">
                    <a:latin typeface="Calibri Light" pitchFamily="34" charset="0"/>
                  </a:rPr>
                  <a:t>Streamflow (cfs)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 Light" pitchFamily="34" charset="0"/>
              </a:defRPr>
            </a:pPr>
            <a:endParaRPr lang="en-US"/>
          </a:p>
        </c:txPr>
        <c:crossAx val="383784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62620688795298018"/>
          <c:y val="6.2561447116031704E-2"/>
          <c:w val="0.35766529197299807"/>
          <c:h val="0.13975563056996704"/>
        </c:manualLayout>
      </c:layout>
      <c:overlay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6350"/>
      </c:spPr>
      <c:txPr>
        <a:bodyPr/>
        <a:lstStyle/>
        <a:p>
          <a:pPr>
            <a:defRPr sz="900" baseline="0">
              <a:latin typeface="Calibri Light" pitchFamily="34" charset="0"/>
            </a:defRPr>
          </a:pPr>
          <a:endParaRPr lang="en-US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Calibri Light" pitchFamily="34" charset="0"/>
                <a:ea typeface="+mn-ea"/>
                <a:cs typeface="+mn-cs"/>
              </a:defRPr>
            </a:pPr>
            <a:r>
              <a:rPr lang="en-US" sz="1050" b="1" i="0" baseline="0">
                <a:effectLst/>
                <a:latin typeface="Calibri Light" pitchFamily="34" charset="0"/>
              </a:rPr>
              <a:t>Reservoir Graph - Projected Reservoir Storage based on January 2007 - December 2008 Reservoir Inflows, Releases, and Withdrawals for Year Immediately Preceding Drought</a:t>
            </a:r>
            <a:endParaRPr lang="en-US" sz="1050">
              <a:latin typeface="Calibri Light" pitchFamily="34" charset="0"/>
            </a:endParaRPr>
          </a:p>
        </c:rich>
      </c:tx>
      <c:layout>
        <c:manualLayout>
          <c:xMode val="edge"/>
          <c:yMode val="edge"/>
          <c:x val="0.13247353691821356"/>
          <c:y val="1.41267783810394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016240009448465"/>
          <c:y val="0.12331167915909279"/>
          <c:w val="0.81551527347952613"/>
          <c:h val="0.78768453203576727"/>
        </c:manualLayout>
      </c:layout>
      <c:lineChart>
        <c:grouping val="standard"/>
        <c:varyColors val="0"/>
        <c:ser>
          <c:idx val="2"/>
          <c:order val="0"/>
          <c:tx>
            <c:strRef>
              <c:f>'reservoir worksheet'!$O$15:$O$16</c:f>
              <c:strCache>
                <c:ptCount val="1"/>
                <c:pt idx="0">
                  <c:v>Reservoir Storage (acre ft)</c:v>
                </c:pt>
              </c:strCache>
            </c:strRef>
          </c:tx>
          <c:marker>
            <c:symbol val="none"/>
          </c:marker>
          <c:cat>
            <c:numRef>
              <c:f>'reservoir worksheet'!$L$17:$L$40</c:f>
              <c:numCache>
                <c:formatCode>mmm\.yyyy;@</c:formatCode>
                <c:ptCount val="24"/>
                <c:pt idx="0">
                  <c:v>39083</c:v>
                </c:pt>
                <c:pt idx="1">
                  <c:v>39114</c:v>
                </c:pt>
                <c:pt idx="2">
                  <c:v>39145</c:v>
                </c:pt>
                <c:pt idx="3">
                  <c:v>39176</c:v>
                </c:pt>
                <c:pt idx="4">
                  <c:v>39207</c:v>
                </c:pt>
                <c:pt idx="5">
                  <c:v>39238</c:v>
                </c:pt>
                <c:pt idx="6">
                  <c:v>39269</c:v>
                </c:pt>
                <c:pt idx="7">
                  <c:v>39300</c:v>
                </c:pt>
                <c:pt idx="8">
                  <c:v>39331</c:v>
                </c:pt>
                <c:pt idx="9">
                  <c:v>39362</c:v>
                </c:pt>
                <c:pt idx="10">
                  <c:v>39393</c:v>
                </c:pt>
                <c:pt idx="11">
                  <c:v>39424</c:v>
                </c:pt>
                <c:pt idx="12">
                  <c:v>39455</c:v>
                </c:pt>
                <c:pt idx="13">
                  <c:v>39486</c:v>
                </c:pt>
                <c:pt idx="14">
                  <c:v>39517</c:v>
                </c:pt>
                <c:pt idx="15">
                  <c:v>39548</c:v>
                </c:pt>
                <c:pt idx="16">
                  <c:v>39579</c:v>
                </c:pt>
                <c:pt idx="17">
                  <c:v>39610</c:v>
                </c:pt>
                <c:pt idx="18">
                  <c:v>39641</c:v>
                </c:pt>
                <c:pt idx="19">
                  <c:v>39672</c:v>
                </c:pt>
                <c:pt idx="20">
                  <c:v>39703</c:v>
                </c:pt>
                <c:pt idx="21">
                  <c:v>39734</c:v>
                </c:pt>
                <c:pt idx="22">
                  <c:v>39765</c:v>
                </c:pt>
                <c:pt idx="23">
                  <c:v>39796</c:v>
                </c:pt>
              </c:numCache>
            </c:numRef>
          </c:cat>
          <c:val>
            <c:numRef>
              <c:f>'reservoir worksheet'!$O$17:$O$40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'reservoir worksheet'!$P$15:$P$16</c:f>
              <c:strCache>
                <c:ptCount val="1"/>
                <c:pt idx="0">
                  <c:v>70% Usable Storage (acre ft)</c:v>
                </c:pt>
              </c:strCache>
            </c:strRef>
          </c:tx>
          <c:marker>
            <c:symbol val="none"/>
          </c:marker>
          <c:cat>
            <c:numRef>
              <c:f>'reservoir worksheet'!$L$17:$L$40</c:f>
              <c:numCache>
                <c:formatCode>mmm\.yyyy;@</c:formatCode>
                <c:ptCount val="24"/>
                <c:pt idx="0">
                  <c:v>39083</c:v>
                </c:pt>
                <c:pt idx="1">
                  <c:v>39114</c:v>
                </c:pt>
                <c:pt idx="2">
                  <c:v>39145</c:v>
                </c:pt>
                <c:pt idx="3">
                  <c:v>39176</c:v>
                </c:pt>
                <c:pt idx="4">
                  <c:v>39207</c:v>
                </c:pt>
                <c:pt idx="5">
                  <c:v>39238</c:v>
                </c:pt>
                <c:pt idx="6">
                  <c:v>39269</c:v>
                </c:pt>
                <c:pt idx="7">
                  <c:v>39300</c:v>
                </c:pt>
                <c:pt idx="8">
                  <c:v>39331</c:v>
                </c:pt>
                <c:pt idx="9">
                  <c:v>39362</c:v>
                </c:pt>
                <c:pt idx="10">
                  <c:v>39393</c:v>
                </c:pt>
                <c:pt idx="11">
                  <c:v>39424</c:v>
                </c:pt>
                <c:pt idx="12">
                  <c:v>39455</c:v>
                </c:pt>
                <c:pt idx="13">
                  <c:v>39486</c:v>
                </c:pt>
                <c:pt idx="14">
                  <c:v>39517</c:v>
                </c:pt>
                <c:pt idx="15">
                  <c:v>39548</c:v>
                </c:pt>
                <c:pt idx="16">
                  <c:v>39579</c:v>
                </c:pt>
                <c:pt idx="17">
                  <c:v>39610</c:v>
                </c:pt>
                <c:pt idx="18">
                  <c:v>39641</c:v>
                </c:pt>
                <c:pt idx="19">
                  <c:v>39672</c:v>
                </c:pt>
                <c:pt idx="20">
                  <c:v>39703</c:v>
                </c:pt>
                <c:pt idx="21">
                  <c:v>39734</c:v>
                </c:pt>
                <c:pt idx="22">
                  <c:v>39765</c:v>
                </c:pt>
                <c:pt idx="23">
                  <c:v>39796</c:v>
                </c:pt>
              </c:numCache>
            </c:numRef>
          </c:cat>
          <c:val>
            <c:numRef>
              <c:f>'reservoir worksheet'!$P$17:$P$40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'reservoir worksheet'!$Q$15:$Q$16</c:f>
              <c:strCache>
                <c:ptCount val="1"/>
                <c:pt idx="0">
                  <c:v>50% Usable Storage (acre ft)</c:v>
                </c:pt>
              </c:strCache>
            </c:strRef>
          </c:tx>
          <c:marker>
            <c:symbol val="none"/>
          </c:marker>
          <c:cat>
            <c:numRef>
              <c:f>'reservoir worksheet'!$L$17:$L$40</c:f>
              <c:numCache>
                <c:formatCode>mmm\.yyyy;@</c:formatCode>
                <c:ptCount val="24"/>
                <c:pt idx="0">
                  <c:v>39083</c:v>
                </c:pt>
                <c:pt idx="1">
                  <c:v>39114</c:v>
                </c:pt>
                <c:pt idx="2">
                  <c:v>39145</c:v>
                </c:pt>
                <c:pt idx="3">
                  <c:v>39176</c:v>
                </c:pt>
                <c:pt idx="4">
                  <c:v>39207</c:v>
                </c:pt>
                <c:pt idx="5">
                  <c:v>39238</c:v>
                </c:pt>
                <c:pt idx="6">
                  <c:v>39269</c:v>
                </c:pt>
                <c:pt idx="7">
                  <c:v>39300</c:v>
                </c:pt>
                <c:pt idx="8">
                  <c:v>39331</c:v>
                </c:pt>
                <c:pt idx="9">
                  <c:v>39362</c:v>
                </c:pt>
                <c:pt idx="10">
                  <c:v>39393</c:v>
                </c:pt>
                <c:pt idx="11">
                  <c:v>39424</c:v>
                </c:pt>
                <c:pt idx="12">
                  <c:v>39455</c:v>
                </c:pt>
                <c:pt idx="13">
                  <c:v>39486</c:v>
                </c:pt>
                <c:pt idx="14">
                  <c:v>39517</c:v>
                </c:pt>
                <c:pt idx="15">
                  <c:v>39548</c:v>
                </c:pt>
                <c:pt idx="16">
                  <c:v>39579</c:v>
                </c:pt>
                <c:pt idx="17">
                  <c:v>39610</c:v>
                </c:pt>
                <c:pt idx="18">
                  <c:v>39641</c:v>
                </c:pt>
                <c:pt idx="19">
                  <c:v>39672</c:v>
                </c:pt>
                <c:pt idx="20">
                  <c:v>39703</c:v>
                </c:pt>
                <c:pt idx="21">
                  <c:v>39734</c:v>
                </c:pt>
                <c:pt idx="22">
                  <c:v>39765</c:v>
                </c:pt>
                <c:pt idx="23">
                  <c:v>39796</c:v>
                </c:pt>
              </c:numCache>
            </c:numRef>
          </c:cat>
          <c:val>
            <c:numRef>
              <c:f>'reservoir worksheet'!$Q$17:$Q$40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26688"/>
        <c:axId val="84612224"/>
      </c:lineChart>
      <c:dateAx>
        <c:axId val="83426688"/>
        <c:scaling>
          <c:orientation val="minMax"/>
        </c:scaling>
        <c:delete val="0"/>
        <c:axPos val="b"/>
        <c:numFmt formatCode="mmm\.yy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aseline="0">
                <a:latin typeface="Calibri Light" pitchFamily="34" charset="0"/>
              </a:defRPr>
            </a:pPr>
            <a:endParaRPr lang="en-US"/>
          </a:p>
        </c:txPr>
        <c:crossAx val="84612224"/>
        <c:crosses val="autoZero"/>
        <c:auto val="1"/>
        <c:lblOffset val="100"/>
        <c:baseTimeUnit val="months"/>
      </c:dateAx>
      <c:valAx>
        <c:axId val="84612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 b="0">
                    <a:latin typeface="Calibri Light" pitchFamily="34" charset="0"/>
                  </a:defRPr>
                </a:pPr>
                <a:r>
                  <a:rPr lang="en-US" sz="900" b="0">
                    <a:latin typeface="Calibri Light" pitchFamily="34" charset="0"/>
                  </a:rPr>
                  <a:t>Reservoir Storage (acre ft)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 Light" pitchFamily="34" charset="0"/>
              </a:defRPr>
            </a:pPr>
            <a:endParaRPr lang="en-US"/>
          </a:p>
        </c:txPr>
        <c:crossAx val="83426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010020077986736"/>
          <c:y val="8.5868883474418373E-2"/>
          <c:w val="0.23595613568880597"/>
          <c:h val="0.18246664991793279"/>
        </c:manualLayout>
      </c:layout>
      <c:overlay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A8" sqref="A8"/>
    </sheetView>
  </sheetViews>
  <sheetFormatPr defaultRowHeight="15" x14ac:dyDescent="0.25"/>
  <cols>
    <col min="1" max="4" width="20.7109375" style="1" customWidth="1"/>
    <col min="5" max="10" width="9.140625" style="1"/>
    <col min="11" max="15" width="14.7109375" style="1" customWidth="1"/>
    <col min="16" max="16384" width="9.140625" style="1"/>
  </cols>
  <sheetData>
    <row r="1" spans="1:15" ht="18" customHeight="1" x14ac:dyDescent="0.35">
      <c r="A1" s="2" t="s">
        <v>26</v>
      </c>
    </row>
    <row r="2" spans="1:15" ht="18" customHeight="1" thickBot="1" x14ac:dyDescent="0.4">
      <c r="A2" s="2"/>
    </row>
    <row r="3" spans="1:15" s="3" customFormat="1" ht="15.95" customHeight="1" thickTop="1" x14ac:dyDescent="0.2">
      <c r="A3" s="10" t="s">
        <v>0</v>
      </c>
      <c r="B3" s="46"/>
      <c r="C3" s="47"/>
    </row>
    <row r="4" spans="1:15" s="3" customFormat="1" ht="15.95" customHeight="1" x14ac:dyDescent="0.2">
      <c r="A4" s="11" t="s">
        <v>1</v>
      </c>
      <c r="B4" s="48"/>
      <c r="C4" s="49"/>
    </row>
    <row r="5" spans="1:15" s="3" customFormat="1" ht="15.95" customHeight="1" x14ac:dyDescent="0.2">
      <c r="A5" s="11" t="s">
        <v>2</v>
      </c>
      <c r="B5" s="48"/>
      <c r="C5" s="49"/>
    </row>
    <row r="6" spans="1:15" s="3" customFormat="1" ht="15.95" customHeight="1" x14ac:dyDescent="0.2">
      <c r="A6" s="11" t="s">
        <v>3</v>
      </c>
      <c r="B6" s="48"/>
      <c r="C6" s="49"/>
    </row>
    <row r="7" spans="1:15" s="3" customFormat="1" ht="15.95" customHeight="1" x14ac:dyDescent="0.2">
      <c r="A7" s="41" t="s">
        <v>29</v>
      </c>
      <c r="B7" s="42"/>
      <c r="C7" s="43"/>
    </row>
    <row r="8" spans="1:15" s="3" customFormat="1" ht="15.95" customHeight="1" thickBot="1" x14ac:dyDescent="0.25">
      <c r="A8" s="12" t="s">
        <v>4</v>
      </c>
      <c r="B8" s="50"/>
      <c r="C8" s="51"/>
    </row>
    <row r="9" spans="1:15" s="3" customFormat="1" ht="15.95" customHeight="1" thickTop="1" x14ac:dyDescent="0.2">
      <c r="A9" s="5"/>
      <c r="B9" s="4"/>
      <c r="C9" s="4"/>
      <c r="D9" s="4"/>
    </row>
    <row r="10" spans="1:15" s="3" customFormat="1" ht="15.95" customHeight="1" thickBot="1" x14ac:dyDescent="0.25">
      <c r="A10" s="44" t="s">
        <v>20</v>
      </c>
      <c r="B10" s="44"/>
      <c r="C10" s="45" t="s">
        <v>21</v>
      </c>
      <c r="D10" s="45"/>
      <c r="K10" s="15"/>
      <c r="L10" s="15"/>
      <c r="M10" s="15"/>
      <c r="N10" s="15"/>
      <c r="O10" s="15"/>
    </row>
    <row r="11" spans="1:15" s="3" customFormat="1" ht="35.25" customHeight="1" thickTop="1" x14ac:dyDescent="0.2">
      <c r="A11" s="6" t="s">
        <v>4</v>
      </c>
      <c r="B11" s="7" t="s">
        <v>5</v>
      </c>
      <c r="C11" s="6" t="s">
        <v>4</v>
      </c>
      <c r="D11" s="7" t="s">
        <v>7</v>
      </c>
      <c r="K11" s="39" t="s">
        <v>4</v>
      </c>
      <c r="L11" s="40" t="s">
        <v>7</v>
      </c>
      <c r="M11" s="40" t="s">
        <v>15</v>
      </c>
      <c r="N11" s="40" t="s">
        <v>16</v>
      </c>
      <c r="O11" s="40"/>
    </row>
    <row r="12" spans="1:15" s="3" customFormat="1" ht="17.25" customHeight="1" thickBot="1" x14ac:dyDescent="0.25">
      <c r="A12" s="8" t="s">
        <v>9</v>
      </c>
      <c r="B12" s="9" t="s">
        <v>6</v>
      </c>
      <c r="C12" s="8" t="s">
        <v>17</v>
      </c>
      <c r="D12" s="9" t="s">
        <v>8</v>
      </c>
      <c r="K12" s="16" t="s">
        <v>9</v>
      </c>
      <c r="L12" s="17" t="s">
        <v>6</v>
      </c>
      <c r="M12" s="17" t="s">
        <v>6</v>
      </c>
      <c r="N12" s="17" t="s">
        <v>6</v>
      </c>
      <c r="O12" s="17"/>
    </row>
    <row r="13" spans="1:15" s="3" customFormat="1" ht="15.95" customHeight="1" thickTop="1" x14ac:dyDescent="0.2">
      <c r="A13" s="30">
        <v>39083</v>
      </c>
      <c r="B13" s="27"/>
      <c r="C13" s="28">
        <v>39083</v>
      </c>
      <c r="D13" s="20"/>
      <c r="K13" s="18">
        <f>+A13</f>
        <v>39083</v>
      </c>
      <c r="L13" s="19">
        <f t="shared" ref="L13:L24" si="0">+D13/0.6463</f>
        <v>0</v>
      </c>
      <c r="M13" s="19">
        <f>+B13*0.0125</f>
        <v>0</v>
      </c>
      <c r="N13" s="19">
        <f>+B13*0.0075</f>
        <v>0</v>
      </c>
      <c r="O13" s="19"/>
    </row>
    <row r="14" spans="1:15" s="3" customFormat="1" ht="15.95" customHeight="1" x14ac:dyDescent="0.2">
      <c r="A14" s="13">
        <f>+A13+31</f>
        <v>39114</v>
      </c>
      <c r="B14" s="21"/>
      <c r="C14" s="29">
        <f>+C13+31</f>
        <v>39114</v>
      </c>
      <c r="D14" s="21"/>
      <c r="K14" s="18">
        <f t="shared" ref="K14:K36" si="1">+A14</f>
        <v>39114</v>
      </c>
      <c r="L14" s="19">
        <f t="shared" si="0"/>
        <v>0</v>
      </c>
      <c r="M14" s="19">
        <f t="shared" ref="M14:M36" si="2">+B14*0.0125</f>
        <v>0</v>
      </c>
      <c r="N14" s="19">
        <f t="shared" ref="N14:N36" si="3">+B14*0.0075</f>
        <v>0</v>
      </c>
      <c r="O14" s="19"/>
    </row>
    <row r="15" spans="1:15" s="3" customFormat="1" ht="15.95" customHeight="1" x14ac:dyDescent="0.2">
      <c r="A15" s="25">
        <f t="shared" ref="A15:C36" si="4">+A14+31</f>
        <v>39145</v>
      </c>
      <c r="B15" s="21"/>
      <c r="C15" s="29">
        <f t="shared" si="4"/>
        <v>39145</v>
      </c>
      <c r="D15" s="21"/>
      <c r="K15" s="18">
        <f t="shared" si="1"/>
        <v>39145</v>
      </c>
      <c r="L15" s="19">
        <f t="shared" si="0"/>
        <v>0</v>
      </c>
      <c r="M15" s="19">
        <f t="shared" si="2"/>
        <v>0</v>
      </c>
      <c r="N15" s="19">
        <f t="shared" si="3"/>
        <v>0</v>
      </c>
      <c r="O15" s="19"/>
    </row>
    <row r="16" spans="1:15" s="3" customFormat="1" ht="15.95" customHeight="1" x14ac:dyDescent="0.2">
      <c r="A16" s="25">
        <f t="shared" si="4"/>
        <v>39176</v>
      </c>
      <c r="B16" s="21"/>
      <c r="C16" s="29">
        <f t="shared" si="4"/>
        <v>39176</v>
      </c>
      <c r="D16" s="21"/>
      <c r="K16" s="18">
        <f t="shared" si="1"/>
        <v>39176</v>
      </c>
      <c r="L16" s="19">
        <f t="shared" si="0"/>
        <v>0</v>
      </c>
      <c r="M16" s="19">
        <f t="shared" si="2"/>
        <v>0</v>
      </c>
      <c r="N16" s="19">
        <f t="shared" si="3"/>
        <v>0</v>
      </c>
      <c r="O16" s="19"/>
    </row>
    <row r="17" spans="1:15" s="3" customFormat="1" ht="15.95" customHeight="1" x14ac:dyDescent="0.2">
      <c r="A17" s="25">
        <f t="shared" si="4"/>
        <v>39207</v>
      </c>
      <c r="B17" s="21"/>
      <c r="C17" s="29">
        <f t="shared" si="4"/>
        <v>39207</v>
      </c>
      <c r="D17" s="21"/>
      <c r="K17" s="18">
        <f t="shared" si="1"/>
        <v>39207</v>
      </c>
      <c r="L17" s="19">
        <f t="shared" si="0"/>
        <v>0</v>
      </c>
      <c r="M17" s="19">
        <f t="shared" si="2"/>
        <v>0</v>
      </c>
      <c r="N17" s="19">
        <f t="shared" si="3"/>
        <v>0</v>
      </c>
      <c r="O17" s="19"/>
    </row>
    <row r="18" spans="1:15" s="3" customFormat="1" ht="15.95" customHeight="1" x14ac:dyDescent="0.2">
      <c r="A18" s="25">
        <f t="shared" si="4"/>
        <v>39238</v>
      </c>
      <c r="B18" s="21"/>
      <c r="C18" s="29">
        <f t="shared" si="4"/>
        <v>39238</v>
      </c>
      <c r="D18" s="21"/>
      <c r="K18" s="18">
        <f t="shared" si="1"/>
        <v>39238</v>
      </c>
      <c r="L18" s="19">
        <f t="shared" si="0"/>
        <v>0</v>
      </c>
      <c r="M18" s="19">
        <f t="shared" si="2"/>
        <v>0</v>
      </c>
      <c r="N18" s="19">
        <f t="shared" si="3"/>
        <v>0</v>
      </c>
      <c r="O18" s="19"/>
    </row>
    <row r="19" spans="1:15" s="3" customFormat="1" ht="15.95" customHeight="1" x14ac:dyDescent="0.2">
      <c r="A19" s="25">
        <f t="shared" si="4"/>
        <v>39269</v>
      </c>
      <c r="B19" s="21"/>
      <c r="C19" s="29">
        <f t="shared" si="4"/>
        <v>39269</v>
      </c>
      <c r="D19" s="21"/>
      <c r="K19" s="18">
        <f t="shared" si="1"/>
        <v>39269</v>
      </c>
      <c r="L19" s="19">
        <f t="shared" si="0"/>
        <v>0</v>
      </c>
      <c r="M19" s="19">
        <f t="shared" si="2"/>
        <v>0</v>
      </c>
      <c r="N19" s="19">
        <f t="shared" si="3"/>
        <v>0</v>
      </c>
      <c r="O19" s="19"/>
    </row>
    <row r="20" spans="1:15" s="3" customFormat="1" ht="15.95" customHeight="1" x14ac:dyDescent="0.2">
      <c r="A20" s="25">
        <f t="shared" si="4"/>
        <v>39300</v>
      </c>
      <c r="B20" s="21"/>
      <c r="C20" s="29">
        <f t="shared" si="4"/>
        <v>39300</v>
      </c>
      <c r="D20" s="21"/>
      <c r="K20" s="18">
        <f t="shared" si="1"/>
        <v>39300</v>
      </c>
      <c r="L20" s="19">
        <f t="shared" si="0"/>
        <v>0</v>
      </c>
      <c r="M20" s="19">
        <f t="shared" si="2"/>
        <v>0</v>
      </c>
      <c r="N20" s="19">
        <f t="shared" si="3"/>
        <v>0</v>
      </c>
      <c r="O20" s="19"/>
    </row>
    <row r="21" spans="1:15" s="3" customFormat="1" ht="15.95" customHeight="1" x14ac:dyDescent="0.2">
      <c r="A21" s="25">
        <f t="shared" si="4"/>
        <v>39331</v>
      </c>
      <c r="B21" s="21"/>
      <c r="C21" s="29">
        <f t="shared" si="4"/>
        <v>39331</v>
      </c>
      <c r="D21" s="21"/>
      <c r="K21" s="18">
        <f t="shared" si="1"/>
        <v>39331</v>
      </c>
      <c r="L21" s="19">
        <f t="shared" si="0"/>
        <v>0</v>
      </c>
      <c r="M21" s="19">
        <f t="shared" si="2"/>
        <v>0</v>
      </c>
      <c r="N21" s="19">
        <f t="shared" si="3"/>
        <v>0</v>
      </c>
      <c r="O21" s="19"/>
    </row>
    <row r="22" spans="1:15" s="3" customFormat="1" ht="15.95" customHeight="1" x14ac:dyDescent="0.2">
      <c r="A22" s="25">
        <f t="shared" si="4"/>
        <v>39362</v>
      </c>
      <c r="B22" s="21"/>
      <c r="C22" s="29">
        <f t="shared" si="4"/>
        <v>39362</v>
      </c>
      <c r="D22" s="21"/>
      <c r="K22" s="18">
        <f t="shared" si="1"/>
        <v>39362</v>
      </c>
      <c r="L22" s="19">
        <f t="shared" si="0"/>
        <v>0</v>
      </c>
      <c r="M22" s="19">
        <f t="shared" si="2"/>
        <v>0</v>
      </c>
      <c r="N22" s="19">
        <f t="shared" si="3"/>
        <v>0</v>
      </c>
      <c r="O22" s="19"/>
    </row>
    <row r="23" spans="1:15" s="3" customFormat="1" ht="15.95" customHeight="1" x14ac:dyDescent="0.2">
      <c r="A23" s="25">
        <f t="shared" si="4"/>
        <v>39393</v>
      </c>
      <c r="B23" s="21"/>
      <c r="C23" s="29">
        <f t="shared" si="4"/>
        <v>39393</v>
      </c>
      <c r="D23" s="21"/>
      <c r="K23" s="18">
        <f t="shared" si="1"/>
        <v>39393</v>
      </c>
      <c r="L23" s="19">
        <f t="shared" si="0"/>
        <v>0</v>
      </c>
      <c r="M23" s="19">
        <f t="shared" si="2"/>
        <v>0</v>
      </c>
      <c r="N23" s="19">
        <f t="shared" si="3"/>
        <v>0</v>
      </c>
      <c r="O23" s="19"/>
    </row>
    <row r="24" spans="1:15" s="3" customFormat="1" ht="15.95" customHeight="1" thickBot="1" x14ac:dyDescent="0.25">
      <c r="A24" s="25">
        <f t="shared" si="4"/>
        <v>39424</v>
      </c>
      <c r="B24" s="21"/>
      <c r="C24" s="34">
        <f t="shared" si="4"/>
        <v>39424</v>
      </c>
      <c r="D24" s="22"/>
      <c r="K24" s="18">
        <f t="shared" si="1"/>
        <v>39424</v>
      </c>
      <c r="L24" s="19">
        <f t="shared" si="0"/>
        <v>0</v>
      </c>
      <c r="M24" s="19">
        <f t="shared" si="2"/>
        <v>0</v>
      </c>
      <c r="N24" s="19">
        <f t="shared" si="3"/>
        <v>0</v>
      </c>
      <c r="O24" s="19"/>
    </row>
    <row r="25" spans="1:15" s="3" customFormat="1" ht="15.95" customHeight="1" thickTop="1" x14ac:dyDescent="0.2">
      <c r="A25" s="25">
        <f t="shared" si="4"/>
        <v>39455</v>
      </c>
      <c r="B25" s="21"/>
      <c r="K25" s="18">
        <f t="shared" si="1"/>
        <v>39455</v>
      </c>
      <c r="L25" s="19">
        <f>+L13</f>
        <v>0</v>
      </c>
      <c r="M25" s="19">
        <f t="shared" si="2"/>
        <v>0</v>
      </c>
      <c r="N25" s="19">
        <f t="shared" si="3"/>
        <v>0</v>
      </c>
      <c r="O25" s="19"/>
    </row>
    <row r="26" spans="1:15" s="3" customFormat="1" ht="15.95" customHeight="1" x14ac:dyDescent="0.2">
      <c r="A26" s="25">
        <f t="shared" si="4"/>
        <v>39486</v>
      </c>
      <c r="B26" s="21"/>
      <c r="K26" s="18">
        <f t="shared" si="1"/>
        <v>39486</v>
      </c>
      <c r="L26" s="19">
        <f t="shared" ref="L26:L36" si="5">+L14</f>
        <v>0</v>
      </c>
      <c r="M26" s="19">
        <f t="shared" si="2"/>
        <v>0</v>
      </c>
      <c r="N26" s="19">
        <f t="shared" si="3"/>
        <v>0</v>
      </c>
      <c r="O26" s="19"/>
    </row>
    <row r="27" spans="1:15" s="3" customFormat="1" ht="15.95" customHeight="1" x14ac:dyDescent="0.2">
      <c r="A27" s="25">
        <f t="shared" si="4"/>
        <v>39517</v>
      </c>
      <c r="B27" s="21"/>
      <c r="K27" s="18">
        <f t="shared" si="1"/>
        <v>39517</v>
      </c>
      <c r="L27" s="19">
        <f t="shared" si="5"/>
        <v>0</v>
      </c>
      <c r="M27" s="19">
        <f t="shared" si="2"/>
        <v>0</v>
      </c>
      <c r="N27" s="19">
        <f t="shared" si="3"/>
        <v>0</v>
      </c>
      <c r="O27" s="19"/>
    </row>
    <row r="28" spans="1:15" s="3" customFormat="1" ht="15.95" customHeight="1" x14ac:dyDescent="0.2">
      <c r="A28" s="25">
        <f t="shared" si="4"/>
        <v>39548</v>
      </c>
      <c r="B28" s="21"/>
      <c r="K28" s="18">
        <f t="shared" si="1"/>
        <v>39548</v>
      </c>
      <c r="L28" s="19">
        <f t="shared" si="5"/>
        <v>0</v>
      </c>
      <c r="M28" s="19">
        <f t="shared" si="2"/>
        <v>0</v>
      </c>
      <c r="N28" s="19">
        <f t="shared" si="3"/>
        <v>0</v>
      </c>
      <c r="O28" s="19"/>
    </row>
    <row r="29" spans="1:15" s="3" customFormat="1" ht="15.95" customHeight="1" x14ac:dyDescent="0.2">
      <c r="A29" s="25">
        <f t="shared" si="4"/>
        <v>39579</v>
      </c>
      <c r="B29" s="21"/>
      <c r="K29" s="18">
        <f t="shared" si="1"/>
        <v>39579</v>
      </c>
      <c r="L29" s="19">
        <f t="shared" si="5"/>
        <v>0</v>
      </c>
      <c r="M29" s="19">
        <f t="shared" si="2"/>
        <v>0</v>
      </c>
      <c r="N29" s="19">
        <f t="shared" si="3"/>
        <v>0</v>
      </c>
      <c r="O29" s="19"/>
    </row>
    <row r="30" spans="1:15" s="3" customFormat="1" ht="15.95" customHeight="1" x14ac:dyDescent="0.2">
      <c r="A30" s="25">
        <f t="shared" si="4"/>
        <v>39610</v>
      </c>
      <c r="B30" s="21"/>
      <c r="K30" s="18">
        <f t="shared" si="1"/>
        <v>39610</v>
      </c>
      <c r="L30" s="19">
        <f t="shared" si="5"/>
        <v>0</v>
      </c>
      <c r="M30" s="19">
        <f t="shared" si="2"/>
        <v>0</v>
      </c>
      <c r="N30" s="19">
        <f t="shared" si="3"/>
        <v>0</v>
      </c>
      <c r="O30" s="19"/>
    </row>
    <row r="31" spans="1:15" s="3" customFormat="1" ht="15.95" customHeight="1" x14ac:dyDescent="0.2">
      <c r="A31" s="25">
        <f t="shared" si="4"/>
        <v>39641</v>
      </c>
      <c r="B31" s="21"/>
      <c r="K31" s="18">
        <f t="shared" si="1"/>
        <v>39641</v>
      </c>
      <c r="L31" s="19">
        <f t="shared" si="5"/>
        <v>0</v>
      </c>
      <c r="M31" s="19">
        <f t="shared" si="2"/>
        <v>0</v>
      </c>
      <c r="N31" s="19">
        <f t="shared" si="3"/>
        <v>0</v>
      </c>
      <c r="O31" s="19"/>
    </row>
    <row r="32" spans="1:15" s="3" customFormat="1" ht="15.95" customHeight="1" x14ac:dyDescent="0.2">
      <c r="A32" s="25">
        <f t="shared" si="4"/>
        <v>39672</v>
      </c>
      <c r="B32" s="21"/>
      <c r="K32" s="18">
        <f t="shared" si="1"/>
        <v>39672</v>
      </c>
      <c r="L32" s="19">
        <f t="shared" si="5"/>
        <v>0</v>
      </c>
      <c r="M32" s="19">
        <f t="shared" si="2"/>
        <v>0</v>
      </c>
      <c r="N32" s="19">
        <f t="shared" si="3"/>
        <v>0</v>
      </c>
      <c r="O32" s="19"/>
    </row>
    <row r="33" spans="1:15" s="3" customFormat="1" ht="15.95" customHeight="1" x14ac:dyDescent="0.2">
      <c r="A33" s="25">
        <f t="shared" si="4"/>
        <v>39703</v>
      </c>
      <c r="B33" s="21"/>
      <c r="K33" s="18">
        <f t="shared" si="1"/>
        <v>39703</v>
      </c>
      <c r="L33" s="19">
        <f t="shared" si="5"/>
        <v>0</v>
      </c>
      <c r="M33" s="19">
        <f t="shared" si="2"/>
        <v>0</v>
      </c>
      <c r="N33" s="19">
        <f t="shared" si="3"/>
        <v>0</v>
      </c>
      <c r="O33" s="19"/>
    </row>
    <row r="34" spans="1:15" s="3" customFormat="1" ht="15.95" customHeight="1" x14ac:dyDescent="0.2">
      <c r="A34" s="25">
        <f t="shared" si="4"/>
        <v>39734</v>
      </c>
      <c r="B34" s="21"/>
      <c r="K34" s="18">
        <f t="shared" si="1"/>
        <v>39734</v>
      </c>
      <c r="L34" s="19">
        <f t="shared" si="5"/>
        <v>0</v>
      </c>
      <c r="M34" s="19">
        <f t="shared" si="2"/>
        <v>0</v>
      </c>
      <c r="N34" s="19">
        <f t="shared" si="3"/>
        <v>0</v>
      </c>
      <c r="O34" s="19"/>
    </row>
    <row r="35" spans="1:15" s="3" customFormat="1" ht="15.95" customHeight="1" x14ac:dyDescent="0.2">
      <c r="A35" s="25">
        <f t="shared" si="4"/>
        <v>39765</v>
      </c>
      <c r="B35" s="21"/>
      <c r="K35" s="18">
        <f t="shared" si="1"/>
        <v>39765</v>
      </c>
      <c r="L35" s="19">
        <f t="shared" si="5"/>
        <v>0</v>
      </c>
      <c r="M35" s="19">
        <f t="shared" si="2"/>
        <v>0</v>
      </c>
      <c r="N35" s="19">
        <f t="shared" si="3"/>
        <v>0</v>
      </c>
      <c r="O35" s="19"/>
    </row>
    <row r="36" spans="1:15" s="3" customFormat="1" ht="15.95" customHeight="1" thickBot="1" x14ac:dyDescent="0.25">
      <c r="A36" s="26">
        <f t="shared" si="4"/>
        <v>39796</v>
      </c>
      <c r="B36" s="22"/>
      <c r="K36" s="18">
        <f t="shared" si="1"/>
        <v>39796</v>
      </c>
      <c r="L36" s="19">
        <f t="shared" si="5"/>
        <v>0</v>
      </c>
      <c r="M36" s="19">
        <f t="shared" si="2"/>
        <v>0</v>
      </c>
      <c r="N36" s="19">
        <f t="shared" si="3"/>
        <v>0</v>
      </c>
      <c r="O36" s="19"/>
    </row>
    <row r="37" spans="1:15" s="3" customFormat="1" ht="13.5" thickTop="1" x14ac:dyDescent="0.2">
      <c r="A37" s="5"/>
      <c r="B37" s="4"/>
      <c r="C37" s="4"/>
      <c r="D37" s="4"/>
      <c r="L37" s="4"/>
    </row>
    <row r="38" spans="1:15" s="3" customFormat="1" ht="12.75" x14ac:dyDescent="0.2">
      <c r="A38" s="5"/>
      <c r="B38" s="4"/>
      <c r="C38" s="4"/>
      <c r="D38" s="4"/>
    </row>
    <row r="39" spans="1:15" s="3" customFormat="1" ht="12.75" x14ac:dyDescent="0.2">
      <c r="A39" s="5"/>
      <c r="B39" s="4"/>
      <c r="C39" s="4"/>
      <c r="D39" s="4"/>
    </row>
    <row r="40" spans="1:15" s="3" customFormat="1" ht="12.75" x14ac:dyDescent="0.2">
      <c r="B40" s="4"/>
      <c r="C40" s="4"/>
      <c r="D40" s="4"/>
    </row>
    <row r="41" spans="1:15" s="3" customFormat="1" ht="12.75" x14ac:dyDescent="0.2">
      <c r="B41" s="4"/>
      <c r="C41" s="4"/>
      <c r="D41" s="4"/>
    </row>
    <row r="42" spans="1:15" s="3" customFormat="1" ht="12.75" x14ac:dyDescent="0.2">
      <c r="B42" s="4"/>
      <c r="C42" s="4"/>
      <c r="D42" s="4"/>
    </row>
    <row r="43" spans="1:15" s="3" customFormat="1" ht="12.75" x14ac:dyDescent="0.2">
      <c r="B43" s="4"/>
      <c r="C43" s="4"/>
      <c r="D43" s="4"/>
    </row>
    <row r="44" spans="1:15" s="3" customFormat="1" ht="12.75" x14ac:dyDescent="0.2">
      <c r="B44" s="4"/>
      <c r="C44" s="4"/>
      <c r="D44" s="4"/>
    </row>
    <row r="45" spans="1:15" s="3" customFormat="1" ht="12.75" x14ac:dyDescent="0.2">
      <c r="B45" s="4"/>
      <c r="C45" s="4"/>
      <c r="D45" s="4"/>
    </row>
    <row r="46" spans="1:15" s="3" customFormat="1" ht="12.75" x14ac:dyDescent="0.2">
      <c r="B46" s="4"/>
      <c r="C46" s="4"/>
      <c r="D46" s="4"/>
    </row>
    <row r="47" spans="1:15" s="3" customFormat="1" ht="12.75" x14ac:dyDescent="0.2">
      <c r="B47" s="4"/>
      <c r="C47" s="4"/>
      <c r="D47" s="4"/>
    </row>
    <row r="48" spans="1:15" s="3" customFormat="1" ht="12.75" x14ac:dyDescent="0.2">
      <c r="B48" s="4"/>
      <c r="C48" s="4"/>
      <c r="D48" s="4"/>
    </row>
    <row r="49" spans="2:4" s="3" customFormat="1" ht="12.75" x14ac:dyDescent="0.2">
      <c r="B49" s="4"/>
      <c r="C49" s="4"/>
      <c r="D49" s="4"/>
    </row>
    <row r="50" spans="2:4" s="3" customFormat="1" ht="12.75" x14ac:dyDescent="0.2">
      <c r="B50" s="4"/>
      <c r="C50" s="4"/>
      <c r="D50" s="4"/>
    </row>
    <row r="51" spans="2:4" s="3" customFormat="1" ht="12.75" x14ac:dyDescent="0.2">
      <c r="B51" s="4"/>
      <c r="C51" s="4"/>
      <c r="D51" s="4"/>
    </row>
    <row r="52" spans="2:4" s="3" customFormat="1" ht="12.75" x14ac:dyDescent="0.2">
      <c r="B52" s="4"/>
      <c r="C52" s="4"/>
      <c r="D52" s="4"/>
    </row>
    <row r="53" spans="2:4" s="3" customFormat="1" ht="12.75" x14ac:dyDescent="0.2"/>
  </sheetData>
  <mergeCells count="7">
    <mergeCell ref="A10:B10"/>
    <mergeCell ref="C10:D10"/>
    <mergeCell ref="B3:C3"/>
    <mergeCell ref="B4:C4"/>
    <mergeCell ref="B5:C5"/>
    <mergeCell ref="B6:C6"/>
    <mergeCell ref="B8:C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workbookViewId="0">
      <selection activeCell="A8" sqref="A8"/>
    </sheetView>
  </sheetViews>
  <sheetFormatPr defaultRowHeight="15" x14ac:dyDescent="0.25"/>
  <cols>
    <col min="1" max="5" width="20.7109375" style="1" customWidth="1"/>
    <col min="6" max="11" width="9.140625" style="1"/>
    <col min="12" max="17" width="14.7109375" style="1" customWidth="1"/>
    <col min="18" max="16384" width="9.140625" style="1"/>
  </cols>
  <sheetData>
    <row r="1" spans="1:17" ht="18" customHeight="1" x14ac:dyDescent="0.35">
      <c r="A1" s="2" t="s">
        <v>27</v>
      </c>
    </row>
    <row r="2" spans="1:17" ht="18" customHeight="1" thickBot="1" x14ac:dyDescent="0.4">
      <c r="A2" s="2"/>
    </row>
    <row r="3" spans="1:17" s="3" customFormat="1" ht="15.95" customHeight="1" thickTop="1" x14ac:dyDescent="0.2">
      <c r="A3" s="10" t="s">
        <v>0</v>
      </c>
      <c r="B3" s="46"/>
      <c r="C3" s="47"/>
    </row>
    <row r="4" spans="1:17" s="3" customFormat="1" ht="15.95" customHeight="1" x14ac:dyDescent="0.2">
      <c r="A4" s="11" t="s">
        <v>1</v>
      </c>
      <c r="B4" s="48"/>
      <c r="C4" s="49"/>
    </row>
    <row r="5" spans="1:17" s="3" customFormat="1" ht="15.95" customHeight="1" x14ac:dyDescent="0.2">
      <c r="A5" s="11" t="s">
        <v>2</v>
      </c>
      <c r="B5" s="48"/>
      <c r="C5" s="49"/>
    </row>
    <row r="6" spans="1:17" s="3" customFormat="1" ht="15.95" customHeight="1" x14ac:dyDescent="0.2">
      <c r="A6" s="11" t="s">
        <v>3</v>
      </c>
      <c r="B6" s="48"/>
      <c r="C6" s="49"/>
    </row>
    <row r="7" spans="1:17" s="3" customFormat="1" ht="15.95" customHeight="1" x14ac:dyDescent="0.2">
      <c r="A7" s="41" t="s">
        <v>28</v>
      </c>
      <c r="B7" s="42"/>
      <c r="C7" s="43"/>
    </row>
    <row r="8" spans="1:17" s="3" customFormat="1" ht="15.95" customHeight="1" thickBot="1" x14ac:dyDescent="0.25">
      <c r="A8" s="12" t="s">
        <v>4</v>
      </c>
      <c r="B8" s="50"/>
      <c r="C8" s="51"/>
    </row>
    <row r="9" spans="1:17" s="3" customFormat="1" ht="15.95" customHeight="1" thickTop="1" thickBot="1" x14ac:dyDescent="0.25">
      <c r="A9" s="5"/>
      <c r="B9" s="4"/>
      <c r="C9" s="4"/>
    </row>
    <row r="10" spans="1:17" s="3" customFormat="1" ht="15.95" customHeight="1" thickTop="1" x14ac:dyDescent="0.2">
      <c r="A10" s="52" t="s">
        <v>24</v>
      </c>
      <c r="B10" s="53"/>
      <c r="C10" s="35"/>
    </row>
    <row r="11" spans="1:17" s="3" customFormat="1" ht="15.95" customHeight="1" x14ac:dyDescent="0.2">
      <c r="A11" s="54" t="s">
        <v>14</v>
      </c>
      <c r="B11" s="55"/>
      <c r="C11" s="36"/>
    </row>
    <row r="12" spans="1:17" s="3" customFormat="1" ht="15.95" customHeight="1" thickBot="1" x14ac:dyDescent="0.25">
      <c r="A12" s="56" t="s">
        <v>25</v>
      </c>
      <c r="B12" s="57"/>
      <c r="C12" s="37"/>
    </row>
    <row r="13" spans="1:17" s="3" customFormat="1" ht="15.95" customHeight="1" thickTop="1" x14ac:dyDescent="0.2">
      <c r="A13" s="5"/>
      <c r="B13" s="4"/>
      <c r="C13" s="4"/>
      <c r="D13" s="4"/>
      <c r="E13" s="4"/>
    </row>
    <row r="14" spans="1:17" s="3" customFormat="1" ht="15.95" customHeight="1" thickBot="1" x14ac:dyDescent="0.25">
      <c r="A14" s="44" t="s">
        <v>20</v>
      </c>
      <c r="B14" s="44"/>
      <c r="C14" s="44"/>
      <c r="D14" s="45" t="s">
        <v>21</v>
      </c>
      <c r="E14" s="45"/>
      <c r="L14" s="15"/>
      <c r="M14" s="15"/>
      <c r="N14" s="15"/>
      <c r="O14" s="15"/>
      <c r="P14" s="15"/>
      <c r="Q14" s="15"/>
    </row>
    <row r="15" spans="1:17" s="3" customFormat="1" ht="30.75" customHeight="1" thickTop="1" x14ac:dyDescent="0.2">
      <c r="A15" s="6" t="s">
        <v>4</v>
      </c>
      <c r="B15" s="23" t="s">
        <v>18</v>
      </c>
      <c r="C15" s="7" t="s">
        <v>19</v>
      </c>
      <c r="D15" s="6" t="s">
        <v>4</v>
      </c>
      <c r="E15" s="7" t="s">
        <v>7</v>
      </c>
      <c r="L15" s="39" t="s">
        <v>4</v>
      </c>
      <c r="M15" s="40" t="s">
        <v>7</v>
      </c>
      <c r="N15" s="40" t="s">
        <v>12</v>
      </c>
      <c r="O15" s="40" t="s">
        <v>13</v>
      </c>
      <c r="P15" s="40" t="s">
        <v>22</v>
      </c>
      <c r="Q15" s="40" t="s">
        <v>11</v>
      </c>
    </row>
    <row r="16" spans="1:17" s="3" customFormat="1" ht="15.95" customHeight="1" thickBot="1" x14ac:dyDescent="0.25">
      <c r="A16" s="8" t="s">
        <v>9</v>
      </c>
      <c r="B16" s="24" t="s">
        <v>6</v>
      </c>
      <c r="C16" s="9" t="s">
        <v>6</v>
      </c>
      <c r="D16" s="8" t="s">
        <v>17</v>
      </c>
      <c r="E16" s="9" t="s">
        <v>8</v>
      </c>
      <c r="L16" s="16" t="s">
        <v>9</v>
      </c>
      <c r="M16" s="17" t="s">
        <v>6</v>
      </c>
      <c r="N16" s="17" t="s">
        <v>23</v>
      </c>
      <c r="O16" s="17" t="s">
        <v>10</v>
      </c>
      <c r="P16" s="17" t="s">
        <v>10</v>
      </c>
      <c r="Q16" s="17" t="s">
        <v>10</v>
      </c>
    </row>
    <row r="17" spans="1:17" s="3" customFormat="1" ht="15.95" customHeight="1" thickTop="1" x14ac:dyDescent="0.2">
      <c r="A17" s="30">
        <v>39083</v>
      </c>
      <c r="B17" s="31"/>
      <c r="C17" s="27"/>
      <c r="D17" s="28">
        <v>39083</v>
      </c>
      <c r="E17" s="20"/>
      <c r="L17" s="18">
        <f>+A17</f>
        <v>39083</v>
      </c>
      <c r="M17" s="19">
        <f t="shared" ref="M17:M28" si="0">+E17/0.6463</f>
        <v>0</v>
      </c>
      <c r="N17" s="19">
        <f>(B17-C17-M17)*0.6463*31</f>
        <v>0</v>
      </c>
      <c r="O17" s="38">
        <f>+$C$11+(N17*3.069)</f>
        <v>0</v>
      </c>
      <c r="P17" s="38">
        <f>($C$10-$C$12)*0.7+$C$12</f>
        <v>0</v>
      </c>
      <c r="Q17" s="38">
        <f>($C$10-$C$12)*0.5+$C$12</f>
        <v>0</v>
      </c>
    </row>
    <row r="18" spans="1:17" s="3" customFormat="1" ht="15.95" customHeight="1" x14ac:dyDescent="0.2">
      <c r="A18" s="13">
        <f>+A17+31</f>
        <v>39114</v>
      </c>
      <c r="B18" s="32"/>
      <c r="C18" s="21"/>
      <c r="D18" s="29">
        <f>+D17+31</f>
        <v>39114</v>
      </c>
      <c r="E18" s="21"/>
      <c r="L18" s="18">
        <f t="shared" ref="L18:L40" si="1">+A18</f>
        <v>39114</v>
      </c>
      <c r="M18" s="19">
        <f t="shared" si="0"/>
        <v>0</v>
      </c>
      <c r="N18" s="19">
        <f>(B18-C18-M18)*0.6463*28.25</f>
        <v>0</v>
      </c>
      <c r="O18" s="38">
        <f>+O17+(N18*3.069)</f>
        <v>0</v>
      </c>
      <c r="P18" s="38">
        <f t="shared" ref="P18:P40" si="2">($C$10-$C$12)*0.7+$C$12</f>
        <v>0</v>
      </c>
      <c r="Q18" s="38">
        <f t="shared" ref="Q18:Q40" si="3">($C$10-$C$12)*0.5+$C$12</f>
        <v>0</v>
      </c>
    </row>
    <row r="19" spans="1:17" s="3" customFormat="1" ht="15.95" customHeight="1" x14ac:dyDescent="0.2">
      <c r="A19" s="13">
        <f t="shared" ref="A19:D34" si="4">+A18+31</f>
        <v>39145</v>
      </c>
      <c r="B19" s="32"/>
      <c r="C19" s="21"/>
      <c r="D19" s="29">
        <f t="shared" si="4"/>
        <v>39145</v>
      </c>
      <c r="E19" s="21"/>
      <c r="L19" s="18">
        <f t="shared" si="1"/>
        <v>39145</v>
      </c>
      <c r="M19" s="19">
        <f t="shared" si="0"/>
        <v>0</v>
      </c>
      <c r="N19" s="19">
        <f>(B19-C19-M19)*0.6463*31</f>
        <v>0</v>
      </c>
      <c r="O19" s="38">
        <f t="shared" ref="O19:O40" si="5">+O18+(N19*3.069)</f>
        <v>0</v>
      </c>
      <c r="P19" s="38">
        <f t="shared" si="2"/>
        <v>0</v>
      </c>
      <c r="Q19" s="38">
        <f t="shared" si="3"/>
        <v>0</v>
      </c>
    </row>
    <row r="20" spans="1:17" s="3" customFormat="1" ht="15.95" customHeight="1" x14ac:dyDescent="0.2">
      <c r="A20" s="13">
        <f t="shared" si="4"/>
        <v>39176</v>
      </c>
      <c r="B20" s="32"/>
      <c r="C20" s="21"/>
      <c r="D20" s="29">
        <f t="shared" si="4"/>
        <v>39176</v>
      </c>
      <c r="E20" s="21"/>
      <c r="L20" s="18">
        <f t="shared" si="1"/>
        <v>39176</v>
      </c>
      <c r="M20" s="19">
        <f t="shared" si="0"/>
        <v>0</v>
      </c>
      <c r="N20" s="19">
        <f>(B20-C20-M20)*0.6463*30</f>
        <v>0</v>
      </c>
      <c r="O20" s="38">
        <f t="shared" si="5"/>
        <v>0</v>
      </c>
      <c r="P20" s="38">
        <f t="shared" si="2"/>
        <v>0</v>
      </c>
      <c r="Q20" s="38">
        <f t="shared" si="3"/>
        <v>0</v>
      </c>
    </row>
    <row r="21" spans="1:17" s="3" customFormat="1" ht="15.95" customHeight="1" x14ac:dyDescent="0.2">
      <c r="A21" s="13">
        <f t="shared" si="4"/>
        <v>39207</v>
      </c>
      <c r="B21" s="32"/>
      <c r="C21" s="21"/>
      <c r="D21" s="29">
        <f t="shared" si="4"/>
        <v>39207</v>
      </c>
      <c r="E21" s="21"/>
      <c r="L21" s="18">
        <f t="shared" si="1"/>
        <v>39207</v>
      </c>
      <c r="M21" s="19">
        <f t="shared" si="0"/>
        <v>0</v>
      </c>
      <c r="N21" s="19">
        <f>(B21-C21-M21)*0.6463*31</f>
        <v>0</v>
      </c>
      <c r="O21" s="38">
        <f t="shared" si="5"/>
        <v>0</v>
      </c>
      <c r="P21" s="38">
        <f t="shared" si="2"/>
        <v>0</v>
      </c>
      <c r="Q21" s="38">
        <f t="shared" si="3"/>
        <v>0</v>
      </c>
    </row>
    <row r="22" spans="1:17" s="3" customFormat="1" ht="15.95" customHeight="1" x14ac:dyDescent="0.2">
      <c r="A22" s="13">
        <f t="shared" si="4"/>
        <v>39238</v>
      </c>
      <c r="B22" s="32"/>
      <c r="C22" s="21"/>
      <c r="D22" s="29">
        <f t="shared" si="4"/>
        <v>39238</v>
      </c>
      <c r="E22" s="21"/>
      <c r="L22" s="18">
        <f t="shared" si="1"/>
        <v>39238</v>
      </c>
      <c r="M22" s="19">
        <f t="shared" si="0"/>
        <v>0</v>
      </c>
      <c r="N22" s="19">
        <f>(B22-C22-M22)*0.6463*30</f>
        <v>0</v>
      </c>
      <c r="O22" s="38">
        <f t="shared" si="5"/>
        <v>0</v>
      </c>
      <c r="P22" s="38">
        <f t="shared" si="2"/>
        <v>0</v>
      </c>
      <c r="Q22" s="38">
        <f t="shared" si="3"/>
        <v>0</v>
      </c>
    </row>
    <row r="23" spans="1:17" s="3" customFormat="1" ht="15.95" customHeight="1" x14ac:dyDescent="0.2">
      <c r="A23" s="13">
        <f t="shared" si="4"/>
        <v>39269</v>
      </c>
      <c r="B23" s="32"/>
      <c r="C23" s="21"/>
      <c r="D23" s="29">
        <f t="shared" si="4"/>
        <v>39269</v>
      </c>
      <c r="E23" s="21"/>
      <c r="L23" s="18">
        <f t="shared" si="1"/>
        <v>39269</v>
      </c>
      <c r="M23" s="19">
        <f t="shared" si="0"/>
        <v>0</v>
      </c>
      <c r="N23" s="19">
        <f>(B23-C23-M23)*0.6463*31</f>
        <v>0</v>
      </c>
      <c r="O23" s="38">
        <f t="shared" si="5"/>
        <v>0</v>
      </c>
      <c r="P23" s="38">
        <f t="shared" si="2"/>
        <v>0</v>
      </c>
      <c r="Q23" s="38">
        <f t="shared" si="3"/>
        <v>0</v>
      </c>
    </row>
    <row r="24" spans="1:17" s="3" customFormat="1" ht="15.95" customHeight="1" x14ac:dyDescent="0.2">
      <c r="A24" s="13">
        <f t="shared" si="4"/>
        <v>39300</v>
      </c>
      <c r="B24" s="32"/>
      <c r="C24" s="21"/>
      <c r="D24" s="29">
        <f t="shared" si="4"/>
        <v>39300</v>
      </c>
      <c r="E24" s="21"/>
      <c r="L24" s="18">
        <f t="shared" si="1"/>
        <v>39300</v>
      </c>
      <c r="M24" s="19">
        <f t="shared" si="0"/>
        <v>0</v>
      </c>
      <c r="N24" s="19">
        <f>(B24-C24-M24)*0.6463*31</f>
        <v>0</v>
      </c>
      <c r="O24" s="38">
        <f t="shared" si="5"/>
        <v>0</v>
      </c>
      <c r="P24" s="38">
        <f t="shared" si="2"/>
        <v>0</v>
      </c>
      <c r="Q24" s="38">
        <f t="shared" si="3"/>
        <v>0</v>
      </c>
    </row>
    <row r="25" spans="1:17" s="3" customFormat="1" ht="15.95" customHeight="1" x14ac:dyDescent="0.2">
      <c r="A25" s="13">
        <f t="shared" si="4"/>
        <v>39331</v>
      </c>
      <c r="B25" s="32"/>
      <c r="C25" s="21"/>
      <c r="D25" s="29">
        <f t="shared" si="4"/>
        <v>39331</v>
      </c>
      <c r="E25" s="21"/>
      <c r="L25" s="18">
        <f t="shared" si="1"/>
        <v>39331</v>
      </c>
      <c r="M25" s="19">
        <f t="shared" si="0"/>
        <v>0</v>
      </c>
      <c r="N25" s="19">
        <f>(B25-C25-M25)*0.6463*30</f>
        <v>0</v>
      </c>
      <c r="O25" s="38">
        <f t="shared" si="5"/>
        <v>0</v>
      </c>
      <c r="P25" s="38">
        <f t="shared" si="2"/>
        <v>0</v>
      </c>
      <c r="Q25" s="38">
        <f t="shared" si="3"/>
        <v>0</v>
      </c>
    </row>
    <row r="26" spans="1:17" s="3" customFormat="1" ht="15.95" customHeight="1" x14ac:dyDescent="0.2">
      <c r="A26" s="13">
        <f t="shared" si="4"/>
        <v>39362</v>
      </c>
      <c r="B26" s="32"/>
      <c r="C26" s="21"/>
      <c r="D26" s="29">
        <f t="shared" si="4"/>
        <v>39362</v>
      </c>
      <c r="E26" s="21"/>
      <c r="L26" s="18">
        <f t="shared" si="1"/>
        <v>39362</v>
      </c>
      <c r="M26" s="19">
        <f t="shared" si="0"/>
        <v>0</v>
      </c>
      <c r="N26" s="19">
        <f>(B26-C26-M26)*0.6463*31</f>
        <v>0</v>
      </c>
      <c r="O26" s="38">
        <f t="shared" si="5"/>
        <v>0</v>
      </c>
      <c r="P26" s="38">
        <f t="shared" si="2"/>
        <v>0</v>
      </c>
      <c r="Q26" s="38">
        <f t="shared" si="3"/>
        <v>0</v>
      </c>
    </row>
    <row r="27" spans="1:17" s="3" customFormat="1" ht="15.95" customHeight="1" x14ac:dyDescent="0.2">
      <c r="A27" s="13">
        <f t="shared" si="4"/>
        <v>39393</v>
      </c>
      <c r="B27" s="32"/>
      <c r="C27" s="21"/>
      <c r="D27" s="29">
        <f t="shared" si="4"/>
        <v>39393</v>
      </c>
      <c r="E27" s="21"/>
      <c r="L27" s="18">
        <f t="shared" si="1"/>
        <v>39393</v>
      </c>
      <c r="M27" s="19">
        <f t="shared" si="0"/>
        <v>0</v>
      </c>
      <c r="N27" s="19">
        <f>(B27-C27-M27)*0.6463*30</f>
        <v>0</v>
      </c>
      <c r="O27" s="38">
        <f t="shared" si="5"/>
        <v>0</v>
      </c>
      <c r="P27" s="38">
        <f t="shared" si="2"/>
        <v>0</v>
      </c>
      <c r="Q27" s="38">
        <f t="shared" si="3"/>
        <v>0</v>
      </c>
    </row>
    <row r="28" spans="1:17" s="3" customFormat="1" ht="15.95" customHeight="1" thickBot="1" x14ac:dyDescent="0.25">
      <c r="A28" s="13">
        <f t="shared" si="4"/>
        <v>39424</v>
      </c>
      <c r="B28" s="32"/>
      <c r="C28" s="21"/>
      <c r="D28" s="34">
        <f t="shared" si="4"/>
        <v>39424</v>
      </c>
      <c r="E28" s="22"/>
      <c r="L28" s="18">
        <f t="shared" si="1"/>
        <v>39424</v>
      </c>
      <c r="M28" s="19">
        <f t="shared" si="0"/>
        <v>0</v>
      </c>
      <c r="N28" s="19">
        <f>(B28-C28-M28)*0.6463*31</f>
        <v>0</v>
      </c>
      <c r="O28" s="38">
        <f t="shared" si="5"/>
        <v>0</v>
      </c>
      <c r="P28" s="38">
        <f t="shared" si="2"/>
        <v>0</v>
      </c>
      <c r="Q28" s="38">
        <f t="shared" si="3"/>
        <v>0</v>
      </c>
    </row>
    <row r="29" spans="1:17" s="3" customFormat="1" ht="15.95" customHeight="1" thickTop="1" x14ac:dyDescent="0.2">
      <c r="A29" s="13">
        <f t="shared" si="4"/>
        <v>39455</v>
      </c>
      <c r="B29" s="32"/>
      <c r="C29" s="21"/>
      <c r="L29" s="18">
        <f t="shared" si="1"/>
        <v>39455</v>
      </c>
      <c r="M29" s="19">
        <f>+M17</f>
        <v>0</v>
      </c>
      <c r="N29" s="19">
        <f>(B29-C29-M29)*0.6463*31</f>
        <v>0</v>
      </c>
      <c r="O29" s="38">
        <f t="shared" si="5"/>
        <v>0</v>
      </c>
      <c r="P29" s="38">
        <f t="shared" si="2"/>
        <v>0</v>
      </c>
      <c r="Q29" s="38">
        <f t="shared" si="3"/>
        <v>0</v>
      </c>
    </row>
    <row r="30" spans="1:17" s="3" customFormat="1" ht="15.95" customHeight="1" x14ac:dyDescent="0.2">
      <c r="A30" s="13">
        <f t="shared" si="4"/>
        <v>39486</v>
      </c>
      <c r="B30" s="32"/>
      <c r="C30" s="21"/>
      <c r="L30" s="18">
        <f t="shared" si="1"/>
        <v>39486</v>
      </c>
      <c r="M30" s="19">
        <f t="shared" ref="M30:M40" si="6">+M18</f>
        <v>0</v>
      </c>
      <c r="N30" s="19">
        <f>(B30-C30-M30)*0.6463*28.25</f>
        <v>0</v>
      </c>
      <c r="O30" s="38">
        <f t="shared" si="5"/>
        <v>0</v>
      </c>
      <c r="P30" s="38">
        <f t="shared" si="2"/>
        <v>0</v>
      </c>
      <c r="Q30" s="38">
        <f t="shared" si="3"/>
        <v>0</v>
      </c>
    </row>
    <row r="31" spans="1:17" s="3" customFormat="1" ht="15.95" customHeight="1" x14ac:dyDescent="0.2">
      <c r="A31" s="13">
        <f t="shared" si="4"/>
        <v>39517</v>
      </c>
      <c r="B31" s="32"/>
      <c r="C31" s="21"/>
      <c r="L31" s="18">
        <f t="shared" si="1"/>
        <v>39517</v>
      </c>
      <c r="M31" s="19">
        <f t="shared" si="6"/>
        <v>0</v>
      </c>
      <c r="N31" s="19">
        <f>(B31-C31-M31)*0.6463*31</f>
        <v>0</v>
      </c>
      <c r="O31" s="38">
        <f t="shared" si="5"/>
        <v>0</v>
      </c>
      <c r="P31" s="38">
        <f t="shared" si="2"/>
        <v>0</v>
      </c>
      <c r="Q31" s="38">
        <f t="shared" si="3"/>
        <v>0</v>
      </c>
    </row>
    <row r="32" spans="1:17" s="3" customFormat="1" ht="15.95" customHeight="1" x14ac:dyDescent="0.2">
      <c r="A32" s="13">
        <f t="shared" si="4"/>
        <v>39548</v>
      </c>
      <c r="B32" s="32"/>
      <c r="C32" s="21"/>
      <c r="L32" s="18">
        <f t="shared" si="1"/>
        <v>39548</v>
      </c>
      <c r="M32" s="19">
        <f t="shared" si="6"/>
        <v>0</v>
      </c>
      <c r="N32" s="19">
        <f>(B32-C32-M32)*0.6463*30</f>
        <v>0</v>
      </c>
      <c r="O32" s="38">
        <f t="shared" si="5"/>
        <v>0</v>
      </c>
      <c r="P32" s="38">
        <f t="shared" si="2"/>
        <v>0</v>
      </c>
      <c r="Q32" s="38">
        <f t="shared" si="3"/>
        <v>0</v>
      </c>
    </row>
    <row r="33" spans="1:17" s="3" customFormat="1" ht="15.95" customHeight="1" x14ac:dyDescent="0.2">
      <c r="A33" s="13">
        <f t="shared" si="4"/>
        <v>39579</v>
      </c>
      <c r="B33" s="32"/>
      <c r="C33" s="21"/>
      <c r="L33" s="18">
        <f t="shared" si="1"/>
        <v>39579</v>
      </c>
      <c r="M33" s="19">
        <f t="shared" si="6"/>
        <v>0</v>
      </c>
      <c r="N33" s="19">
        <f>(B33-C33-M33)*0.6463*31</f>
        <v>0</v>
      </c>
      <c r="O33" s="38">
        <f t="shared" si="5"/>
        <v>0</v>
      </c>
      <c r="P33" s="38">
        <f t="shared" si="2"/>
        <v>0</v>
      </c>
      <c r="Q33" s="38">
        <f t="shared" si="3"/>
        <v>0</v>
      </c>
    </row>
    <row r="34" spans="1:17" s="3" customFormat="1" ht="15.95" customHeight="1" x14ac:dyDescent="0.2">
      <c r="A34" s="13">
        <f t="shared" si="4"/>
        <v>39610</v>
      </c>
      <c r="B34" s="32"/>
      <c r="C34" s="21"/>
      <c r="L34" s="18">
        <f t="shared" si="1"/>
        <v>39610</v>
      </c>
      <c r="M34" s="19">
        <f t="shared" si="6"/>
        <v>0</v>
      </c>
      <c r="N34" s="19">
        <f>(B34-C34-M34)*0.6463*30</f>
        <v>0</v>
      </c>
      <c r="O34" s="38">
        <f t="shared" si="5"/>
        <v>0</v>
      </c>
      <c r="P34" s="38">
        <f t="shared" si="2"/>
        <v>0</v>
      </c>
      <c r="Q34" s="38">
        <f t="shared" si="3"/>
        <v>0</v>
      </c>
    </row>
    <row r="35" spans="1:17" s="3" customFormat="1" ht="15.95" customHeight="1" x14ac:dyDescent="0.2">
      <c r="A35" s="13">
        <f t="shared" ref="A35:A40" si="7">+A34+31</f>
        <v>39641</v>
      </c>
      <c r="B35" s="32"/>
      <c r="C35" s="21"/>
      <c r="L35" s="18">
        <f t="shared" si="1"/>
        <v>39641</v>
      </c>
      <c r="M35" s="19">
        <f t="shared" si="6"/>
        <v>0</v>
      </c>
      <c r="N35" s="19">
        <f>(B35-C35-M35)*0.6463*31</f>
        <v>0</v>
      </c>
      <c r="O35" s="38">
        <f t="shared" si="5"/>
        <v>0</v>
      </c>
      <c r="P35" s="38">
        <f t="shared" si="2"/>
        <v>0</v>
      </c>
      <c r="Q35" s="38">
        <f t="shared" si="3"/>
        <v>0</v>
      </c>
    </row>
    <row r="36" spans="1:17" s="3" customFormat="1" ht="15.95" customHeight="1" x14ac:dyDescent="0.2">
      <c r="A36" s="13">
        <f t="shared" si="7"/>
        <v>39672</v>
      </c>
      <c r="B36" s="32"/>
      <c r="C36" s="21"/>
      <c r="L36" s="18">
        <f t="shared" si="1"/>
        <v>39672</v>
      </c>
      <c r="M36" s="19">
        <f t="shared" si="6"/>
        <v>0</v>
      </c>
      <c r="N36" s="19">
        <f>(B36-C36-M36)*0.6463*31</f>
        <v>0</v>
      </c>
      <c r="O36" s="38">
        <f t="shared" si="5"/>
        <v>0</v>
      </c>
      <c r="P36" s="38">
        <f t="shared" si="2"/>
        <v>0</v>
      </c>
      <c r="Q36" s="38">
        <f t="shared" si="3"/>
        <v>0</v>
      </c>
    </row>
    <row r="37" spans="1:17" s="3" customFormat="1" ht="15.95" customHeight="1" x14ac:dyDescent="0.2">
      <c r="A37" s="13">
        <f t="shared" si="7"/>
        <v>39703</v>
      </c>
      <c r="B37" s="32"/>
      <c r="C37" s="21"/>
      <c r="L37" s="18">
        <f t="shared" si="1"/>
        <v>39703</v>
      </c>
      <c r="M37" s="19">
        <f t="shared" si="6"/>
        <v>0</v>
      </c>
      <c r="N37" s="19">
        <f>(B37-C37-M37)*0.6463*30</f>
        <v>0</v>
      </c>
      <c r="O37" s="38">
        <f t="shared" si="5"/>
        <v>0</v>
      </c>
      <c r="P37" s="38">
        <f t="shared" si="2"/>
        <v>0</v>
      </c>
      <c r="Q37" s="38">
        <f t="shared" si="3"/>
        <v>0</v>
      </c>
    </row>
    <row r="38" spans="1:17" s="3" customFormat="1" ht="15.95" customHeight="1" x14ac:dyDescent="0.2">
      <c r="A38" s="13">
        <f t="shared" si="7"/>
        <v>39734</v>
      </c>
      <c r="B38" s="32"/>
      <c r="C38" s="21"/>
      <c r="L38" s="18">
        <f t="shared" si="1"/>
        <v>39734</v>
      </c>
      <c r="M38" s="19">
        <f t="shared" si="6"/>
        <v>0</v>
      </c>
      <c r="N38" s="19">
        <f>(B38-C38-M38)*0.6463*31</f>
        <v>0</v>
      </c>
      <c r="O38" s="38">
        <f t="shared" si="5"/>
        <v>0</v>
      </c>
      <c r="P38" s="38">
        <f t="shared" si="2"/>
        <v>0</v>
      </c>
      <c r="Q38" s="38">
        <f t="shared" si="3"/>
        <v>0</v>
      </c>
    </row>
    <row r="39" spans="1:17" s="3" customFormat="1" ht="15.95" customHeight="1" x14ac:dyDescent="0.2">
      <c r="A39" s="13">
        <f t="shared" si="7"/>
        <v>39765</v>
      </c>
      <c r="B39" s="32"/>
      <c r="C39" s="21"/>
      <c r="L39" s="18">
        <f t="shared" si="1"/>
        <v>39765</v>
      </c>
      <c r="M39" s="19">
        <f t="shared" si="6"/>
        <v>0</v>
      </c>
      <c r="N39" s="19">
        <f>(B39-C39-M39)*0.6463*30</f>
        <v>0</v>
      </c>
      <c r="O39" s="38">
        <f t="shared" si="5"/>
        <v>0</v>
      </c>
      <c r="P39" s="38">
        <f t="shared" si="2"/>
        <v>0</v>
      </c>
      <c r="Q39" s="38">
        <f t="shared" si="3"/>
        <v>0</v>
      </c>
    </row>
    <row r="40" spans="1:17" s="3" customFormat="1" ht="15.95" customHeight="1" thickBot="1" x14ac:dyDescent="0.25">
      <c r="A40" s="14">
        <f t="shared" si="7"/>
        <v>39796</v>
      </c>
      <c r="B40" s="33"/>
      <c r="C40" s="22"/>
      <c r="L40" s="18">
        <f t="shared" si="1"/>
        <v>39796</v>
      </c>
      <c r="M40" s="19">
        <f t="shared" si="6"/>
        <v>0</v>
      </c>
      <c r="N40" s="19">
        <f>(B40-C40-M40)*0.6463*31</f>
        <v>0</v>
      </c>
      <c r="O40" s="38">
        <f t="shared" si="5"/>
        <v>0</v>
      </c>
      <c r="P40" s="38">
        <f t="shared" si="2"/>
        <v>0</v>
      </c>
      <c r="Q40" s="38">
        <f t="shared" si="3"/>
        <v>0</v>
      </c>
    </row>
    <row r="41" spans="1:17" s="3" customFormat="1" ht="13.5" thickTop="1" x14ac:dyDescent="0.2">
      <c r="A41" s="5"/>
      <c r="B41" s="4"/>
      <c r="C41" s="4"/>
      <c r="D41" s="4"/>
      <c r="E41" s="4"/>
      <c r="M41" s="4"/>
      <c r="N41" s="4"/>
    </row>
    <row r="42" spans="1:17" s="3" customFormat="1" ht="12.75" x14ac:dyDescent="0.2">
      <c r="A42" s="5"/>
      <c r="B42" s="4"/>
      <c r="C42" s="4"/>
      <c r="D42" s="4"/>
      <c r="E42" s="4"/>
    </row>
    <row r="43" spans="1:17" s="3" customFormat="1" ht="12.75" x14ac:dyDescent="0.2">
      <c r="A43" s="5"/>
      <c r="B43" s="4"/>
      <c r="C43" s="4"/>
      <c r="D43" s="4"/>
      <c r="E43" s="4"/>
    </row>
    <row r="44" spans="1:17" s="3" customFormat="1" ht="12.75" x14ac:dyDescent="0.2">
      <c r="B44" s="4"/>
      <c r="C44" s="4"/>
      <c r="D44" s="4"/>
      <c r="E44" s="4"/>
    </row>
    <row r="45" spans="1:17" s="3" customFormat="1" ht="12.75" x14ac:dyDescent="0.2">
      <c r="B45" s="4"/>
      <c r="C45" s="4"/>
      <c r="D45" s="4"/>
      <c r="E45" s="4"/>
    </row>
    <row r="46" spans="1:17" s="3" customFormat="1" ht="12.75" x14ac:dyDescent="0.2">
      <c r="B46" s="4"/>
      <c r="C46" s="4"/>
      <c r="D46" s="4"/>
      <c r="E46" s="4"/>
    </row>
    <row r="47" spans="1:17" s="3" customFormat="1" ht="12.75" x14ac:dyDescent="0.2">
      <c r="B47" s="4"/>
      <c r="C47" s="4"/>
      <c r="D47" s="4"/>
      <c r="E47" s="4"/>
    </row>
    <row r="48" spans="1:17" s="3" customFormat="1" ht="12.75" x14ac:dyDescent="0.2">
      <c r="B48" s="4"/>
      <c r="C48" s="4"/>
      <c r="D48" s="4"/>
      <c r="E48" s="4"/>
    </row>
    <row r="49" spans="2:5" s="3" customFormat="1" ht="12.75" x14ac:dyDescent="0.2">
      <c r="B49" s="4"/>
      <c r="C49" s="4"/>
      <c r="D49" s="4"/>
      <c r="E49" s="4"/>
    </row>
    <row r="50" spans="2:5" s="3" customFormat="1" ht="12.75" x14ac:dyDescent="0.2">
      <c r="B50" s="4"/>
      <c r="C50" s="4"/>
      <c r="D50" s="4"/>
      <c r="E50" s="4"/>
    </row>
    <row r="51" spans="2:5" s="3" customFormat="1" ht="12.75" x14ac:dyDescent="0.2">
      <c r="B51" s="4"/>
      <c r="C51" s="4"/>
      <c r="D51" s="4"/>
      <c r="E51" s="4"/>
    </row>
    <row r="52" spans="2:5" s="3" customFormat="1" ht="12.75" x14ac:dyDescent="0.2">
      <c r="B52" s="4"/>
      <c r="C52" s="4"/>
      <c r="D52" s="4"/>
      <c r="E52" s="4"/>
    </row>
    <row r="53" spans="2:5" s="3" customFormat="1" ht="12.75" x14ac:dyDescent="0.2">
      <c r="B53" s="4"/>
      <c r="C53" s="4"/>
      <c r="D53" s="4"/>
      <c r="E53" s="4"/>
    </row>
    <row r="54" spans="2:5" s="3" customFormat="1" ht="12.75" x14ac:dyDescent="0.2">
      <c r="B54" s="4"/>
      <c r="C54" s="4"/>
      <c r="D54" s="4"/>
      <c r="E54" s="4"/>
    </row>
    <row r="55" spans="2:5" s="3" customFormat="1" ht="12.75" x14ac:dyDescent="0.2">
      <c r="B55" s="4"/>
      <c r="C55" s="4"/>
      <c r="D55" s="4"/>
      <c r="E55" s="4"/>
    </row>
    <row r="56" spans="2:5" s="3" customFormat="1" ht="12.75" x14ac:dyDescent="0.2">
      <c r="B56" s="4"/>
      <c r="C56" s="4"/>
      <c r="D56" s="4"/>
      <c r="E56" s="4"/>
    </row>
    <row r="57" spans="2:5" s="3" customFormat="1" ht="12.75" x14ac:dyDescent="0.2"/>
  </sheetData>
  <mergeCells count="10">
    <mergeCell ref="B3:C3"/>
    <mergeCell ref="B4:C4"/>
    <mergeCell ref="B5:C5"/>
    <mergeCell ref="B6:C6"/>
    <mergeCell ref="B8:C8"/>
    <mergeCell ref="D14:E14"/>
    <mergeCell ref="A14:C14"/>
    <mergeCell ref="A10:B10"/>
    <mergeCell ref="A11:B11"/>
    <mergeCell ref="A12:B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streamflow worksheet</vt:lpstr>
      <vt:lpstr>reservoir worksheet</vt:lpstr>
      <vt:lpstr>streamflow graph</vt:lpstr>
      <vt:lpstr>reservoir graph</vt:lpstr>
    </vt:vector>
  </TitlesOfParts>
  <Company>Georgia Department of Natural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Welte, Josh</dc:creator>
  <cp:lastModifiedBy>Cash, Tim</cp:lastModifiedBy>
  <dcterms:created xsi:type="dcterms:W3CDTF">2014-07-02T12:51:48Z</dcterms:created>
  <dcterms:modified xsi:type="dcterms:W3CDTF">2014-07-08T12:00:30Z</dcterms:modified>
</cp:coreProperties>
</file>