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7520" windowHeight="9975" activeTab="1"/>
  </bookViews>
  <sheets>
    <sheet name="Monthly Reporting Form" sheetId="3" r:id="rId1"/>
    <sheet name="Drought Reporting Form" sheetId="2" r:id="rId2"/>
  </sheets>
  <calcPr calcId="145621" concurrentCalc="0"/>
</workbook>
</file>

<file path=xl/calcChain.xml><?xml version="1.0" encoding="utf-8"?>
<calcChain xmlns="http://schemas.openxmlformats.org/spreadsheetml/2006/main">
  <c r="Y37" i="2" l="1"/>
  <c r="X37" i="2"/>
  <c r="V19" i="2"/>
  <c r="V18" i="2"/>
  <c r="V17" i="2"/>
  <c r="V16" i="2"/>
  <c r="V15" i="2"/>
  <c r="V14" i="2"/>
  <c r="V13" i="2"/>
  <c r="I17" i="2"/>
  <c r="I16" i="2"/>
  <c r="H15" i="2"/>
  <c r="H14" i="2"/>
  <c r="H13" i="2"/>
  <c r="G14" i="2"/>
  <c r="G13" i="2"/>
  <c r="G13" i="3"/>
  <c r="G24" i="3"/>
  <c r="G23" i="3"/>
  <c r="G22" i="3"/>
  <c r="G21" i="3"/>
  <c r="G20" i="3"/>
  <c r="G19" i="3"/>
  <c r="G18" i="3"/>
  <c r="G17" i="3"/>
  <c r="G16" i="3"/>
  <c r="G15" i="3"/>
  <c r="G14" i="3"/>
  <c r="G48" i="2"/>
  <c r="G47" i="2"/>
  <c r="G46" i="2"/>
  <c r="G45" i="2"/>
  <c r="G44" i="2"/>
  <c r="G43" i="2"/>
  <c r="G42" i="2"/>
  <c r="G41" i="2"/>
  <c r="G40" i="2"/>
  <c r="G39" i="2"/>
  <c r="G38" i="2"/>
  <c r="G37" i="2"/>
  <c r="G24" i="2"/>
  <c r="H24" i="2"/>
  <c r="W24" i="2"/>
  <c r="G23" i="2"/>
  <c r="H23" i="2"/>
  <c r="O23" i="2"/>
  <c r="G22" i="2"/>
  <c r="H22" i="2"/>
  <c r="W22" i="2"/>
  <c r="G21" i="2"/>
  <c r="I21" i="2"/>
  <c r="W21" i="2"/>
  <c r="G20" i="2"/>
  <c r="I20" i="2"/>
  <c r="W20" i="2"/>
  <c r="G19" i="2"/>
  <c r="I19" i="2"/>
  <c r="G18" i="2"/>
  <c r="I18" i="2"/>
  <c r="W18" i="2"/>
  <c r="G17" i="2"/>
  <c r="W17" i="2"/>
  <c r="G16" i="2"/>
  <c r="W16" i="2"/>
  <c r="G15" i="2"/>
  <c r="H37" i="2"/>
  <c r="I40" i="2"/>
  <c r="I42" i="2"/>
  <c r="H46" i="2"/>
  <c r="I41" i="2"/>
  <c r="H38" i="2"/>
  <c r="I43" i="2"/>
  <c r="H47" i="2"/>
  <c r="I45" i="2"/>
  <c r="H39" i="2"/>
  <c r="I44" i="2"/>
  <c r="H48" i="2"/>
  <c r="O19" i="2"/>
  <c r="W19" i="2"/>
  <c r="O18" i="2"/>
  <c r="O22" i="2"/>
  <c r="O17" i="2"/>
  <c r="O21" i="2"/>
  <c r="O16" i="2"/>
  <c r="O20" i="2"/>
  <c r="W23" i="2"/>
  <c r="O24" i="2"/>
  <c r="R14" i="2"/>
  <c r="N14" i="2"/>
  <c r="J14" i="2"/>
  <c r="T14" i="2"/>
  <c r="O14" i="2"/>
  <c r="S14" i="2"/>
  <c r="M14" i="2"/>
  <c r="W14" i="2"/>
  <c r="Q14" i="2"/>
  <c r="L14" i="2"/>
  <c r="U14" i="2"/>
  <c r="P14" i="2"/>
  <c r="K14" i="2"/>
  <c r="R15" i="2"/>
  <c r="N15" i="2"/>
  <c r="J15" i="2"/>
  <c r="U15" i="2"/>
  <c r="T15" i="2"/>
  <c r="O15" i="2"/>
  <c r="S15" i="2"/>
  <c r="M15" i="2"/>
  <c r="Q15" i="2"/>
  <c r="L15" i="2"/>
  <c r="W15" i="2"/>
  <c r="P15" i="2"/>
  <c r="K15" i="2"/>
  <c r="R13" i="2"/>
  <c r="N13" i="2"/>
  <c r="J13" i="2"/>
  <c r="T13" i="2"/>
  <c r="O13" i="2"/>
  <c r="S13" i="2"/>
  <c r="M13" i="2"/>
  <c r="W13" i="2"/>
  <c r="Q13" i="2"/>
  <c r="L13" i="2"/>
  <c r="U13" i="2"/>
  <c r="P13" i="2"/>
  <c r="K13" i="2"/>
  <c r="R16" i="2"/>
  <c r="N16" i="2"/>
  <c r="J16" i="2"/>
  <c r="U16" i="2"/>
  <c r="Q16" i="2"/>
  <c r="M16" i="2"/>
  <c r="P16" i="2"/>
  <c r="R17" i="2"/>
  <c r="N17" i="2"/>
  <c r="J17" i="2"/>
  <c r="U17" i="2"/>
  <c r="Q17" i="2"/>
  <c r="M17" i="2"/>
  <c r="P17" i="2"/>
  <c r="R18" i="2"/>
  <c r="N18" i="2"/>
  <c r="J18" i="2"/>
  <c r="U18" i="2"/>
  <c r="Q18" i="2"/>
  <c r="M18" i="2"/>
  <c r="P18" i="2"/>
  <c r="R19" i="2"/>
  <c r="N19" i="2"/>
  <c r="J19" i="2"/>
  <c r="U19" i="2"/>
  <c r="Q19" i="2"/>
  <c r="M19" i="2"/>
  <c r="P19" i="2"/>
  <c r="V20" i="2"/>
  <c r="R20" i="2"/>
  <c r="N20" i="2"/>
  <c r="J20" i="2"/>
  <c r="U20" i="2"/>
  <c r="Q20" i="2"/>
  <c r="M20" i="2"/>
  <c r="P20" i="2"/>
  <c r="V21" i="2"/>
  <c r="R21" i="2"/>
  <c r="N21" i="2"/>
  <c r="J21" i="2"/>
  <c r="U21" i="2"/>
  <c r="Q21" i="2"/>
  <c r="M21" i="2"/>
  <c r="P21" i="2"/>
  <c r="V22" i="2"/>
  <c r="R22" i="2"/>
  <c r="N22" i="2"/>
  <c r="J22" i="2"/>
  <c r="U22" i="2"/>
  <c r="Q22" i="2"/>
  <c r="M22" i="2"/>
  <c r="P22" i="2"/>
  <c r="V23" i="2"/>
  <c r="R23" i="2"/>
  <c r="N23" i="2"/>
  <c r="J23" i="2"/>
  <c r="U23" i="2"/>
  <c r="Q23" i="2"/>
  <c r="M23" i="2"/>
  <c r="P23" i="2"/>
  <c r="V24" i="2"/>
  <c r="R24" i="2"/>
  <c r="N24" i="2"/>
  <c r="J24" i="2"/>
  <c r="U24" i="2"/>
  <c r="Q24" i="2"/>
  <c r="M24" i="2"/>
  <c r="P24" i="2"/>
  <c r="K16" i="2"/>
  <c r="S16" i="2"/>
  <c r="K17" i="2"/>
  <c r="S17" i="2"/>
  <c r="K18" i="2"/>
  <c r="S18" i="2"/>
  <c r="K19" i="2"/>
  <c r="S19" i="2"/>
  <c r="K20" i="2"/>
  <c r="S20" i="2"/>
  <c r="K21" i="2"/>
  <c r="S21" i="2"/>
  <c r="K22" i="2"/>
  <c r="S22" i="2"/>
  <c r="K23" i="2"/>
  <c r="S23" i="2"/>
  <c r="K24" i="2"/>
  <c r="S24" i="2"/>
  <c r="L16" i="2"/>
  <c r="T16" i="2"/>
  <c r="L17" i="2"/>
  <c r="T17" i="2"/>
  <c r="L18" i="2"/>
  <c r="T18" i="2"/>
  <c r="L19" i="2"/>
  <c r="T19" i="2"/>
  <c r="L20" i="2"/>
  <c r="T20" i="2"/>
  <c r="L21" i="2"/>
  <c r="T21" i="2"/>
  <c r="L22" i="2"/>
  <c r="T22" i="2"/>
  <c r="L23" i="2"/>
  <c r="T23" i="2"/>
  <c r="L24" i="2"/>
  <c r="T24" i="2"/>
  <c r="U44" i="2"/>
  <c r="Q44" i="2"/>
  <c r="U42" i="2"/>
  <c r="Q42" i="2"/>
  <c r="X42" i="2"/>
  <c r="Y42" i="2"/>
  <c r="U45" i="2"/>
  <c r="X45" i="2"/>
  <c r="Y45" i="2"/>
  <c r="Q45" i="2"/>
  <c r="U41" i="2"/>
  <c r="Q41" i="2"/>
  <c r="U37" i="2"/>
  <c r="Q37" i="2"/>
  <c r="U48" i="2"/>
  <c r="Q48" i="2"/>
  <c r="X48" i="2"/>
  <c r="Y48" i="2"/>
  <c r="U47" i="2"/>
  <c r="Q47" i="2"/>
  <c r="U46" i="2"/>
  <c r="Q46" i="2"/>
  <c r="U43" i="2"/>
  <c r="Q43" i="2"/>
  <c r="U39" i="2"/>
  <c r="Q39" i="2"/>
  <c r="U38" i="2"/>
  <c r="Q38" i="2"/>
  <c r="U40" i="2"/>
  <c r="Q40" i="2"/>
  <c r="X46" i="2"/>
  <c r="Y46" i="2"/>
  <c r="X38" i="2"/>
  <c r="Y38" i="2"/>
  <c r="X43" i="2"/>
  <c r="Y43" i="2"/>
  <c r="X47" i="2"/>
  <c r="Y47" i="2"/>
  <c r="X41" i="2"/>
  <c r="Y41" i="2"/>
  <c r="X40" i="2"/>
  <c r="Y40" i="2"/>
  <c r="X39" i="2"/>
  <c r="Y39" i="2"/>
  <c r="X44" i="2"/>
  <c r="Y44" i="2"/>
</calcChain>
</file>

<file path=xl/sharedStrings.xml><?xml version="1.0" encoding="utf-8"?>
<sst xmlns="http://schemas.openxmlformats.org/spreadsheetml/2006/main" count="252" uniqueCount="98">
  <si>
    <t>WSID:</t>
  </si>
  <si>
    <t>Public Water System Name:</t>
  </si>
  <si>
    <t>County:</t>
  </si>
  <si>
    <t>A</t>
  </si>
  <si>
    <t>B</t>
  </si>
  <si>
    <t>C</t>
  </si>
  <si>
    <t>D</t>
  </si>
  <si>
    <t>E</t>
  </si>
  <si>
    <t>F</t>
  </si>
  <si>
    <t>April</t>
  </si>
  <si>
    <t>March</t>
  </si>
  <si>
    <t>February</t>
  </si>
  <si>
    <t>January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</si>
  <si>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</si>
  <si>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</si>
  <si>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</si>
  <si>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</si>
  <si>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</si>
  <si>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</si>
  <si>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</si>
  <si>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</si>
  <si>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</si>
  <si>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Year</t>
  </si>
  <si>
    <t>G</t>
  </si>
  <si>
    <t>≥ 70%</t>
  </si>
  <si>
    <t>1 - 5</t>
  </si>
  <si>
    <t>6 - 10</t>
  </si>
  <si>
    <t>11 - 15</t>
  </si>
  <si>
    <t>16 - 20</t>
  </si>
  <si>
    <t>21 - 25</t>
  </si>
  <si>
    <t>-2.5%</t>
  </si>
  <si>
    <t>-1.0%</t>
  </si>
  <si>
    <t>1.0%</t>
  </si>
  <si>
    <t>0.0%</t>
  </si>
  <si>
    <t>2.5%</t>
  </si>
  <si>
    <t>Table II Values Adjusted for System Age</t>
  </si>
  <si>
    <t>15%</t>
  </si>
  <si>
    <t>October - March</t>
  </si>
  <si>
    <t>April - September</t>
  </si>
  <si>
    <t>-3.5%</t>
  </si>
  <si>
    <t>10%</t>
  </si>
  <si>
    <r>
      <rPr>
        <sz val="9"/>
        <rFont val="Calibri"/>
        <family val="2"/>
      </rPr>
      <t>≥</t>
    </r>
    <r>
      <rPr>
        <sz val="9"/>
        <rFont val="Arial"/>
        <family val="2"/>
      </rPr>
      <t>50% &lt; 70%</t>
    </r>
  </si>
  <si>
    <t xml:space="preserve"> ≤0.75%</t>
  </si>
  <si>
    <t xml:space="preserve"> &gt;0.75% &lt;1.25%</t>
  </si>
  <si>
    <t xml:space="preserve">If Water Supply &amp; Demand Analysis shows that withdrawals as a percentage of streamflow is: </t>
  </si>
  <si>
    <t>If value from Table II of Drought Rules is:</t>
  </si>
  <si>
    <t>If &gt;50% of housing stock is 50 years old and value from Table II of Drought Rules is:</t>
  </si>
  <si>
    <t>Surface Water Systems</t>
  </si>
  <si>
    <t>Surface Water and Groundwater Systems</t>
  </si>
  <si>
    <t>Average daily amount of treated surface water pumped into distribution system</t>
  </si>
  <si>
    <t xml:space="preserve">Average daily amount of ground water pumped into distribution system </t>
  </si>
  <si>
    <t>Average daily amount of water purchased from other public water system(s)</t>
  </si>
  <si>
    <t>Average daily amount of water sold to other public water system(s)</t>
  </si>
  <si>
    <t xml:space="preserve">Average daily water use for the month (C+D+E-F=G)  </t>
  </si>
  <si>
    <t>Table II Values</t>
  </si>
  <si>
    <t>If Water Supply &amp; Demand Analysis shows that reservoir reservoir storage is: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</si>
  <si>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</si>
  <si>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</si>
  <si>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</si>
  <si>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</si>
  <si>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</si>
  <si>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</si>
  <si>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</si>
  <si>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</si>
  <si>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</si>
  <si>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</si>
  <si>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</si>
  <si>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</si>
  <si>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</si>
  <si>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</si>
  <si>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</si>
  <si>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</si>
  <si>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Reservoir Storage</t>
  </si>
  <si>
    <t>No Reservoir Storage</t>
  </si>
  <si>
    <t>X</t>
  </si>
  <si>
    <t>Worksheet for Calculating Drought Response Level 3 Reduction Targets</t>
  </si>
  <si>
    <t>Monthly Water Use During Drought Response Level 3 (gallons per day)</t>
  </si>
  <si>
    <t>Monthly Water Use During Year Immediately Preceding Drought Response Level 3  (gallons per day)</t>
  </si>
  <si>
    <t>Difference between average daily water use for the month during Drought Response Level 3 and adjusted Drought Response Level 3 Reduction Target                  (gallons per day)</t>
  </si>
  <si>
    <t>Adjusted Drought Response Level 3 Reduction Target                    (sum of H -W )                      (gallons per day)</t>
  </si>
  <si>
    <t>Default Reduction Target adjusted by:</t>
  </si>
  <si>
    <t>Adjustments to Drought Response Level 3 Default Reduction Target (gallons per day)</t>
  </si>
  <si>
    <t>Drought Response Level 3 Default Reduction Targets for Surface Water and Groundwater Systems                                        (gallons per day)</t>
  </si>
  <si>
    <t>Drought Response Level 3 Default Reduction Targets for Surface Water and Groundwater Systems                                  (gallons per day)</t>
  </si>
  <si>
    <t>Worksheet for Reporting Compliance with Drought Response Level 3 Reduction Targets</t>
  </si>
  <si>
    <t>Y</t>
  </si>
  <si>
    <t>I certify that all information contained on this form is correct and true to the best of my knowledge.</t>
  </si>
  <si>
    <t>Signature: ______________________________________________   Title: _____________________________________________________</t>
  </si>
  <si>
    <t>Print Name: _________________________________________  Certification Class: _______________   Phone # (_____) _____- ________</t>
  </si>
  <si>
    <t>2014</t>
  </si>
  <si>
    <t>2015</t>
  </si>
  <si>
    <t>MONTHY REPORTING FORM</t>
  </si>
  <si>
    <t>DROUGHT REPORTING FORM: WORKSHEET 1</t>
  </si>
  <si>
    <t>DROUGHT REPORTING FORM: WORKSHEET 2</t>
  </si>
  <si>
    <t>Monthly Water Use During Non-Drought Conditions  (gallons per day)</t>
  </si>
  <si>
    <t>Surface Water and Groundwater Systems conducted Water Loss Audits</t>
  </si>
  <si>
    <t>-2.0%</t>
  </si>
  <si>
    <t>1.5%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</si>
</sst>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-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auto="1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174">
    <xf numFmtId="0" fontId="0" fillId="0" borderId="0" xfId="0"/>
    <xf numFmtId="0" fontId="1" fillId="3" borderId="0" xfId="1" applyFill="1" applyBorder="1" applyProtection="1"/>
    <xf numFmtId="0" fontId="1" fillId="3" borderId="0" xfId="1" applyFill="1" applyBorder="1" applyAlignment="1" applyProtection="1">
      <alignment wrapText="1"/>
    </xf>
    <xf numFmtId="0" fontId="1" fillId="3" borderId="0" xfId="1" applyFill="1" applyBorder="1" applyAlignment="1" applyProtection="1">
      <alignment wrapText="1"/>
      <protection locked="0"/>
    </xf>
    <xf numFmtId="3" fontId="3" fillId="4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3" fontId="3" fillId="4" borderId="18" xfId="1" applyNumberFormat="1" applyFont="1" applyFill="1" applyBorder="1" applyAlignment="1" applyProtection="1">
      <alignment horizontal="center" vertical="center" wrapText="1"/>
    </xf>
    <xf numFmtId="3" fontId="3" fillId="4" borderId="2" xfId="1" applyNumberFormat="1" applyFont="1" applyFill="1" applyBorder="1" applyAlignment="1" applyProtection="1">
      <alignment horizontal="center" vertical="center" wrapText="1"/>
    </xf>
    <xf numFmtId="3" fontId="3" fillId="4" borderId="19" xfId="1" applyNumberFormat="1" applyFont="1" applyFill="1" applyBorder="1" applyAlignment="1" applyProtection="1">
      <alignment horizontal="center" vertical="center" wrapText="1"/>
    </xf>
    <xf numFmtId="3" fontId="0" fillId="0" borderId="2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3" fillId="4" borderId="38" xfId="1" applyNumberFormat="1" applyFont="1" applyFill="1" applyBorder="1" applyAlignment="1" applyProtection="1">
      <alignment horizontal="center" vertical="center" wrapText="1"/>
    </xf>
    <xf numFmtId="49" fontId="3" fillId="5" borderId="18" xfId="1" applyNumberFormat="1" applyFont="1" applyFill="1" applyBorder="1" applyAlignment="1" applyProtection="1">
      <alignment horizontal="center" vertical="center" wrapText="1"/>
    </xf>
    <xf numFmtId="49" fontId="3" fillId="5" borderId="19" xfId="1" applyNumberFormat="1" applyFont="1" applyFill="1" applyBorder="1" applyAlignment="1" applyProtection="1">
      <alignment horizontal="center" vertical="center" wrapText="1"/>
    </xf>
    <xf numFmtId="49" fontId="3" fillId="5" borderId="2" xfId="1" applyNumberFormat="1" applyFont="1" applyFill="1" applyBorder="1" applyAlignment="1" applyProtection="1">
      <alignment horizontal="center" vertical="center" wrapText="1"/>
    </xf>
    <xf numFmtId="49" fontId="0" fillId="5" borderId="2" xfId="0" applyNumberFormat="1" applyFill="1" applyBorder="1" applyAlignment="1">
      <alignment horizontal="center" vertical="center" wrapText="1"/>
    </xf>
    <xf numFmtId="49" fontId="0" fillId="5" borderId="19" xfId="0" applyNumberFormat="1" applyFill="1" applyBorder="1" applyAlignment="1">
      <alignment horizontal="center" vertical="center" wrapText="1"/>
    </xf>
    <xf numFmtId="49" fontId="0" fillId="5" borderId="18" xfId="0" applyNumberFormat="1" applyFill="1" applyBorder="1" applyAlignment="1">
      <alignment horizontal="center" vertical="center" wrapText="1"/>
    </xf>
    <xf numFmtId="0" fontId="2" fillId="2" borderId="47" xfId="1" applyFont="1" applyFill="1" applyBorder="1" applyAlignment="1" applyProtection="1">
      <alignment horizontal="center" wrapText="1"/>
    </xf>
    <xf numFmtId="0" fontId="2" fillId="2" borderId="46" xfId="1" applyFont="1" applyFill="1" applyBorder="1" applyAlignment="1" applyProtection="1">
      <alignment horizontal="center" wrapText="1"/>
    </xf>
    <xf numFmtId="0" fontId="2" fillId="2" borderId="51" xfId="1" applyFont="1" applyFill="1" applyBorder="1" applyAlignment="1" applyProtection="1">
      <alignment horizontal="center" wrapText="1"/>
    </xf>
    <xf numFmtId="0" fontId="2" fillId="2" borderId="52" xfId="1" applyFont="1" applyFill="1" applyBorder="1" applyAlignment="1" applyProtection="1">
      <alignment horizontal="center" wrapText="1"/>
    </xf>
    <xf numFmtId="3" fontId="0" fillId="0" borderId="0" xfId="0" applyNumberFormat="1" applyBorder="1" applyAlignment="1">
      <alignment horizontal="center"/>
    </xf>
    <xf numFmtId="164" fontId="3" fillId="4" borderId="0" xfId="1" applyNumberFormat="1" applyFont="1" applyFill="1" applyBorder="1" applyAlignment="1" applyProtection="1">
      <alignment wrapText="1"/>
    </xf>
    <xf numFmtId="3" fontId="1" fillId="4" borderId="0" xfId="1" applyNumberFormat="1" applyFill="1" applyBorder="1" applyAlignment="1" applyProtection="1">
      <alignment wrapText="1"/>
    </xf>
    <xf numFmtId="3" fontId="1" fillId="4" borderId="0" xfId="1" applyNumberFormat="1" applyFill="1" applyBorder="1" applyAlignment="1" applyProtection="1">
      <alignment wrapText="1"/>
      <protection locked="0"/>
    </xf>
    <xf numFmtId="164" fontId="3" fillId="2" borderId="18" xfId="1" applyNumberFormat="1" applyFont="1" applyFill="1" applyBorder="1" applyAlignment="1" applyProtection="1">
      <alignment wrapText="1"/>
    </xf>
    <xf numFmtId="164" fontId="3" fillId="2" borderId="20" xfId="1" applyNumberFormat="1" applyFont="1" applyFill="1" applyBorder="1" applyAlignment="1" applyProtection="1">
      <alignment wrapText="1"/>
    </xf>
    <xf numFmtId="164" fontId="3" fillId="2" borderId="23" xfId="1" applyNumberFormat="1" applyFont="1" applyFill="1" applyBorder="1" applyAlignment="1" applyProtection="1">
      <alignment wrapText="1"/>
    </xf>
    <xf numFmtId="164" fontId="3" fillId="2" borderId="57" xfId="1" applyNumberFormat="1" applyFont="1" applyFill="1" applyBorder="1" applyAlignment="1" applyProtection="1">
      <alignment wrapText="1"/>
    </xf>
    <xf numFmtId="0" fontId="2" fillId="2" borderId="59" xfId="1" applyFont="1" applyFill="1" applyBorder="1" applyAlignment="1" applyProtection="1">
      <alignment horizontal="center" wrapText="1"/>
    </xf>
    <xf numFmtId="0" fontId="2" fillId="2" borderId="60" xfId="1" applyFont="1" applyFill="1" applyBorder="1" applyAlignment="1" applyProtection="1">
      <alignment horizontal="center" wrapText="1"/>
    </xf>
    <xf numFmtId="0" fontId="2" fillId="2" borderId="61" xfId="1" applyFont="1" applyFill="1" applyBorder="1" applyAlignment="1" applyProtection="1">
      <alignment horizontal="center" wrapText="1"/>
    </xf>
    <xf numFmtId="49" fontId="3" fillId="5" borderId="8" xfId="1" applyNumberFormat="1" applyFont="1" applyFill="1" applyBorder="1" applyAlignment="1" applyProtection="1">
      <alignment horizontal="center" vertical="center" wrapText="1"/>
    </xf>
    <xf numFmtId="3" fontId="0" fillId="0" borderId="8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0" fontId="1" fillId="0" borderId="0" xfId="1" applyBorder="1" applyAlignment="1" applyProtection="1"/>
    <xf numFmtId="0" fontId="1" fillId="0" borderId="0" xfId="1" applyBorder="1" applyAlignment="1" applyProtection="1">
      <alignment horizontal="left" wrapText="1"/>
      <protection locked="0"/>
    </xf>
    <xf numFmtId="0" fontId="1" fillId="4" borderId="0" xfId="1" applyFill="1" applyBorder="1" applyAlignment="1" applyProtection="1">
      <alignment horizontal="center" wrapText="1"/>
    </xf>
    <xf numFmtId="0" fontId="2" fillId="2" borderId="39" xfId="1" applyFont="1" applyFill="1" applyBorder="1" applyAlignment="1" applyProtection="1">
      <alignment horizontal="center" wrapText="1"/>
    </xf>
    <xf numFmtId="3" fontId="1" fillId="4" borderId="19" xfId="1" applyNumberFormat="1" applyFill="1" applyBorder="1" applyAlignment="1" applyProtection="1">
      <alignment wrapText="1"/>
    </xf>
    <xf numFmtId="3" fontId="1" fillId="4" borderId="24" xfId="1" applyNumberFormat="1" applyFill="1" applyBorder="1" applyAlignment="1" applyProtection="1">
      <alignment wrapText="1"/>
    </xf>
    <xf numFmtId="3" fontId="1" fillId="4" borderId="44" xfId="1" applyNumberFormat="1" applyFill="1" applyBorder="1" applyAlignment="1" applyProtection="1">
      <alignment horizontal="center" wrapText="1"/>
    </xf>
    <xf numFmtId="3" fontId="1" fillId="4" borderId="22" xfId="1" applyNumberFormat="1" applyFill="1" applyBorder="1" applyAlignment="1" applyProtection="1">
      <alignment horizontal="center" wrapText="1"/>
    </xf>
    <xf numFmtId="0" fontId="1" fillId="3" borderId="34" xfId="1" applyFill="1" applyBorder="1" applyAlignment="1" applyProtection="1">
      <alignment wrapText="1"/>
      <protection locked="0"/>
    </xf>
    <xf numFmtId="0" fontId="0" fillId="0" borderId="25" xfId="0" applyBorder="1"/>
    <xf numFmtId="164" fontId="7" fillId="2" borderId="18" xfId="1" applyNumberFormat="1" applyFont="1" applyFill="1" applyBorder="1" applyAlignment="1" applyProtection="1">
      <alignment wrapText="1"/>
    </xf>
    <xf numFmtId="3" fontId="1" fillId="6" borderId="4" xfId="1" applyNumberFormat="1" applyFill="1" applyBorder="1" applyAlignment="1" applyProtection="1">
      <alignment horizontal="center" vertical="center" wrapText="1"/>
    </xf>
    <xf numFmtId="3" fontId="1" fillId="6" borderId="2" xfId="1" applyNumberFormat="1" applyFill="1" applyBorder="1" applyAlignment="1" applyProtection="1">
      <alignment horizontal="center" vertical="center" wrapText="1"/>
      <protection locked="0"/>
    </xf>
    <xf numFmtId="3" fontId="1" fillId="6" borderId="49" xfId="1" applyNumberFormat="1" applyFill="1" applyBorder="1" applyAlignment="1" applyProtection="1">
      <alignment horizontal="center" vertical="center" wrapText="1"/>
    </xf>
    <xf numFmtId="3" fontId="1" fillId="6" borderId="38" xfId="1" applyNumberFormat="1" applyFill="1" applyBorder="1" applyAlignment="1" applyProtection="1">
      <alignment horizontal="center" vertical="center" wrapText="1"/>
      <protection locked="0"/>
    </xf>
    <xf numFmtId="3" fontId="3" fillId="6" borderId="18" xfId="1" applyNumberFormat="1" applyFont="1" applyFill="1" applyBorder="1" applyAlignment="1" applyProtection="1">
      <alignment horizontal="center" vertical="center" wrapText="1"/>
    </xf>
    <xf numFmtId="3" fontId="3" fillId="6" borderId="23" xfId="1" applyNumberFormat="1" applyFont="1" applyFill="1" applyBorder="1" applyAlignment="1" applyProtection="1">
      <alignment horizontal="center" vertical="center" wrapText="1"/>
    </xf>
    <xf numFmtId="3" fontId="3" fillId="6" borderId="2" xfId="1" applyNumberFormat="1" applyFont="1" applyFill="1" applyBorder="1" applyAlignment="1" applyProtection="1">
      <alignment horizontal="center" vertical="center" wrapText="1"/>
    </xf>
    <xf numFmtId="3" fontId="0" fillId="6" borderId="2" xfId="0" applyNumberFormat="1" applyFill="1" applyBorder="1" applyAlignment="1">
      <alignment horizontal="center"/>
    </xf>
    <xf numFmtId="3" fontId="0" fillId="6" borderId="38" xfId="0" applyNumberFormat="1" applyFill="1" applyBorder="1" applyAlignment="1">
      <alignment horizontal="center"/>
    </xf>
    <xf numFmtId="3" fontId="1" fillId="4" borderId="55" xfId="1" applyNumberFormat="1" applyFill="1" applyBorder="1" applyAlignment="1" applyProtection="1">
      <alignment horizontal="center" vertical="center" wrapText="1"/>
    </xf>
    <xf numFmtId="3" fontId="1" fillId="4" borderId="48" xfId="1" applyNumberFormat="1" applyFill="1" applyBorder="1" applyAlignment="1" applyProtection="1">
      <alignment horizontal="center" vertical="center" wrapText="1"/>
    </xf>
    <xf numFmtId="0" fontId="2" fillId="2" borderId="72" xfId="1" applyFont="1" applyFill="1" applyBorder="1" applyAlignment="1" applyProtection="1">
      <alignment horizontal="center" wrapText="1"/>
    </xf>
    <xf numFmtId="0" fontId="2" fillId="2" borderId="70" xfId="1" applyFont="1" applyFill="1" applyBorder="1" applyAlignment="1" applyProtection="1">
      <alignment horizontal="center" wrapText="1"/>
    </xf>
    <xf numFmtId="0" fontId="2" fillId="2" borderId="71" xfId="1" applyFont="1" applyFill="1" applyBorder="1" applyAlignment="1" applyProtection="1">
      <alignment horizontal="center" wrapText="1"/>
    </xf>
    <xf numFmtId="0" fontId="2" fillId="2" borderId="73" xfId="1" applyFont="1" applyFill="1" applyBorder="1" applyAlignment="1" applyProtection="1">
      <alignment horizontal="center" wrapText="1"/>
    </xf>
    <xf numFmtId="3" fontId="1" fillId="4" borderId="0" xfId="1" applyNumberFormat="1" applyFill="1" applyBorder="1" applyAlignment="1" applyProtection="1">
      <alignment horizontal="center" vertical="center" wrapText="1"/>
    </xf>
    <xf numFmtId="3" fontId="1" fillId="4" borderId="0" xfId="1" applyNumberFormat="1" applyFill="1" applyBorder="1" applyAlignment="1" applyProtection="1">
      <alignment horizontal="center" wrapText="1"/>
    </xf>
    <xf numFmtId="3" fontId="1" fillId="4" borderId="0" xfId="1" applyNumberFormat="1" applyFill="1" applyBorder="1" applyAlignment="1" applyProtection="1">
      <alignment horizontal="center" vertical="center" wrapText="1"/>
      <protection locked="0"/>
    </xf>
    <xf numFmtId="164" fontId="3" fillId="4" borderId="25" xfId="1" applyNumberFormat="1" applyFont="1" applyFill="1" applyBorder="1" applyAlignment="1" applyProtection="1">
      <alignment wrapText="1"/>
    </xf>
    <xf numFmtId="3" fontId="1" fillId="4" borderId="25" xfId="1" applyNumberFormat="1" applyFill="1" applyBorder="1" applyAlignment="1" applyProtection="1">
      <alignment wrapText="1"/>
    </xf>
    <xf numFmtId="3" fontId="1" fillId="4" borderId="25" xfId="1" applyNumberFormat="1" applyFill="1" applyBorder="1" applyAlignment="1" applyProtection="1">
      <alignment wrapText="1"/>
      <protection locked="0"/>
    </xf>
    <xf numFmtId="3" fontId="1" fillId="6" borderId="4" xfId="1" applyNumberFormat="1" applyFill="1" applyBorder="1" applyAlignment="1" applyProtection="1">
      <alignment wrapText="1"/>
    </xf>
    <xf numFmtId="3" fontId="1" fillId="6" borderId="2" xfId="1" applyNumberFormat="1" applyFill="1" applyBorder="1" applyAlignment="1" applyProtection="1">
      <alignment wrapText="1"/>
      <protection locked="0"/>
    </xf>
    <xf numFmtId="3" fontId="1" fillId="6" borderId="3" xfId="1" applyNumberFormat="1" applyFill="1" applyBorder="1" applyAlignment="1" applyProtection="1">
      <alignment wrapText="1"/>
      <protection locked="0"/>
    </xf>
    <xf numFmtId="3" fontId="1" fillId="6" borderId="49" xfId="1" applyNumberFormat="1" applyFill="1" applyBorder="1" applyAlignment="1" applyProtection="1">
      <alignment wrapText="1"/>
    </xf>
    <xf numFmtId="3" fontId="1" fillId="6" borderId="38" xfId="1" applyNumberFormat="1" applyFill="1" applyBorder="1" applyAlignment="1" applyProtection="1">
      <alignment wrapText="1"/>
      <protection locked="0"/>
    </xf>
    <xf numFmtId="3" fontId="1" fillId="6" borderId="64" xfId="1" applyNumberFormat="1" applyFill="1" applyBorder="1" applyAlignment="1" applyProtection="1">
      <alignment wrapText="1"/>
      <protection locked="0"/>
    </xf>
    <xf numFmtId="3" fontId="0" fillId="0" borderId="0" xfId="0" applyNumberFormat="1" applyFill="1" applyBorder="1" applyAlignment="1">
      <alignment horizontal="center"/>
    </xf>
    <xf numFmtId="3" fontId="3" fillId="0" borderId="0" xfId="1" applyNumberFormat="1" applyFont="1" applyFill="1" applyBorder="1" applyAlignment="1" applyProtection="1">
      <alignment horizontal="center" vertical="center" wrapText="1"/>
    </xf>
    <xf numFmtId="49" fontId="2" fillId="2" borderId="60" xfId="1" applyNumberFormat="1" applyFont="1" applyFill="1" applyBorder="1" applyAlignment="1" applyProtection="1">
      <alignment horizontal="center" wrapText="1"/>
    </xf>
    <xf numFmtId="49" fontId="2" fillId="2" borderId="69" xfId="1" applyNumberFormat="1" applyFont="1" applyFill="1" applyBorder="1" applyAlignment="1" applyProtection="1">
      <alignment horizontal="center" wrapText="1"/>
    </xf>
    <xf numFmtId="49" fontId="0" fillId="0" borderId="0" xfId="0" applyNumberFormat="1" applyAlignment="1">
      <alignment horizontal="center"/>
    </xf>
    <xf numFmtId="49" fontId="3" fillId="4" borderId="0" xfId="1" applyNumberFormat="1" applyFont="1" applyFill="1" applyBorder="1" applyAlignment="1" applyProtection="1">
      <alignment horizontal="center" wrapText="1"/>
    </xf>
    <xf numFmtId="49" fontId="1" fillId="3" borderId="0" xfId="1" applyNumberFormat="1" applyFill="1" applyBorder="1" applyAlignment="1" applyProtection="1">
      <alignment horizontal="center" wrapText="1"/>
      <protection locked="0"/>
    </xf>
    <xf numFmtId="49" fontId="3" fillId="6" borderId="8" xfId="1" applyNumberFormat="1" applyFont="1" applyFill="1" applyBorder="1" applyAlignment="1" applyProtection="1">
      <alignment horizontal="center" wrapText="1"/>
    </xf>
    <xf numFmtId="49" fontId="0" fillId="0" borderId="0" xfId="0" applyNumberFormat="1" applyBorder="1" applyAlignment="1">
      <alignment horizontal="center"/>
    </xf>
    <xf numFmtId="49" fontId="3" fillId="4" borderId="25" xfId="1" applyNumberFormat="1" applyFont="1" applyFill="1" applyBorder="1" applyAlignment="1" applyProtection="1">
      <alignment horizontal="center" wrapText="1"/>
    </xf>
    <xf numFmtId="49" fontId="3" fillId="6" borderId="9" xfId="1" applyNumberFormat="1" applyFont="1" applyFill="1" applyBorder="1" applyAlignment="1" applyProtection="1">
      <alignment horizontal="center" wrapText="1"/>
    </xf>
    <xf numFmtId="49" fontId="3" fillId="6" borderId="50" xfId="1" applyNumberFormat="1" applyFont="1" applyFill="1" applyBorder="1" applyAlignment="1" applyProtection="1">
      <alignment horizontal="center" wrapText="1"/>
    </xf>
    <xf numFmtId="0" fontId="8" fillId="0" borderId="0" xfId="0" applyFont="1" applyAlignment="1">
      <alignment horizontal="center"/>
    </xf>
    <xf numFmtId="0" fontId="1" fillId="2" borderId="1" xfId="1" applyFill="1" applyBorder="1" applyAlignment="1" applyProtection="1">
      <alignment wrapText="1"/>
    </xf>
    <xf numFmtId="0" fontId="1" fillId="2" borderId="8" xfId="1" applyFill="1" applyBorder="1" applyAlignment="1" applyProtection="1">
      <alignment wrapText="1"/>
    </xf>
    <xf numFmtId="0" fontId="1" fillId="2" borderId="2" xfId="1" applyFill="1" applyBorder="1" applyAlignment="1" applyProtection="1">
      <alignment wrapText="1"/>
    </xf>
    <xf numFmtId="0" fontId="1" fillId="0" borderId="3" xfId="1" applyBorder="1" applyAlignment="1" applyProtection="1">
      <alignment horizontal="left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1" fillId="0" borderId="68" xfId="1" applyBorder="1" applyAlignment="1" applyProtection="1">
      <alignment horizontal="left" wrapText="1"/>
      <protection locked="0"/>
    </xf>
    <xf numFmtId="0" fontId="1" fillId="0" borderId="0" xfId="1" applyBorder="1" applyAlignment="1" applyProtection="1"/>
    <xf numFmtId="0" fontId="1" fillId="4" borderId="34" xfId="1" applyFill="1" applyBorder="1" applyAlignment="1" applyProtection="1">
      <alignment wrapText="1"/>
    </xf>
    <xf numFmtId="0" fontId="1" fillId="0" borderId="34" xfId="1" applyBorder="1" applyAlignment="1" applyProtection="1">
      <alignment horizontal="left" wrapText="1"/>
      <protection locked="0"/>
    </xf>
    <xf numFmtId="0" fontId="1" fillId="2" borderId="30" xfId="1" applyFill="1" applyBorder="1" applyAlignment="1" applyProtection="1">
      <alignment wrapText="1"/>
    </xf>
    <xf numFmtId="0" fontId="1" fillId="2" borderId="62" xfId="1" applyFill="1" applyBorder="1" applyAlignment="1" applyProtection="1">
      <alignment wrapText="1"/>
    </xf>
    <xf numFmtId="0" fontId="1" fillId="2" borderId="13" xfId="1" applyFill="1" applyBorder="1" applyAlignment="1" applyProtection="1">
      <alignment wrapText="1"/>
    </xf>
    <xf numFmtId="0" fontId="1" fillId="0" borderId="13" xfId="1" applyBorder="1" applyAlignment="1" applyProtection="1">
      <alignment horizontal="left" wrapText="1"/>
      <protection locked="0"/>
    </xf>
    <xf numFmtId="0" fontId="1" fillId="0" borderId="16" xfId="1" applyBorder="1" applyAlignment="1" applyProtection="1">
      <alignment horizontal="left" wrapText="1"/>
      <protection locked="0"/>
    </xf>
    <xf numFmtId="0" fontId="1" fillId="2" borderId="7" xfId="1" applyFill="1" applyBorder="1" applyAlignment="1" applyProtection="1">
      <alignment wrapText="1"/>
    </xf>
    <xf numFmtId="0" fontId="1" fillId="2" borderId="9" xfId="1" applyFill="1" applyBorder="1" applyAlignment="1" applyProtection="1">
      <alignment wrapText="1"/>
    </xf>
    <xf numFmtId="0" fontId="1" fillId="2" borderId="12" xfId="1" applyFill="1" applyBorder="1" applyAlignment="1" applyProtection="1">
      <alignment wrapText="1"/>
    </xf>
    <xf numFmtId="0" fontId="1" fillId="0" borderId="12" xfId="1" applyBorder="1" applyAlignment="1" applyProtection="1">
      <alignment horizontal="left" wrapText="1"/>
      <protection locked="0"/>
    </xf>
    <xf numFmtId="0" fontId="1" fillId="0" borderId="14" xfId="1" applyBorder="1" applyAlignment="1" applyProtection="1">
      <alignment horizontal="left" wrapText="1"/>
      <protection locked="0"/>
    </xf>
    <xf numFmtId="0" fontId="1" fillId="2" borderId="40" xfId="1" applyFont="1" applyFill="1" applyBorder="1" applyAlignment="1" applyProtection="1">
      <alignment horizontal="center" wrapText="1"/>
    </xf>
    <xf numFmtId="0" fontId="4" fillId="2" borderId="41" xfId="1" applyFont="1" applyFill="1" applyBorder="1" applyAlignment="1" applyProtection="1">
      <alignment horizontal="center" wrapText="1"/>
    </xf>
    <xf numFmtId="0" fontId="4" fillId="2" borderId="42" xfId="1" applyFont="1" applyFill="1" applyBorder="1" applyAlignment="1" applyProtection="1">
      <alignment horizontal="center" wrapText="1"/>
    </xf>
    <xf numFmtId="0" fontId="3" fillId="2" borderId="56" xfId="1" applyFont="1" applyFill="1" applyBorder="1" applyAlignment="1" applyProtection="1">
      <alignment horizontal="center" vertical="center" wrapText="1"/>
    </xf>
    <xf numFmtId="0" fontId="3" fillId="2" borderId="30" xfId="1" applyFont="1" applyFill="1" applyBorder="1" applyAlignment="1" applyProtection="1">
      <alignment horizontal="center" vertical="center" wrapText="1"/>
    </xf>
    <xf numFmtId="49" fontId="3" fillId="2" borderId="5" xfId="1" applyNumberFormat="1" applyFont="1" applyFill="1" applyBorder="1" applyAlignment="1" applyProtection="1">
      <alignment horizontal="center" vertical="center" wrapText="1"/>
    </xf>
    <xf numFmtId="49" fontId="3" fillId="2" borderId="13" xfId="1" applyNumberFormat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3" fillId="2" borderId="13" xfId="1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 wrapText="1"/>
    </xf>
    <xf numFmtId="0" fontId="3" fillId="2" borderId="63" xfId="1" applyFont="1" applyFill="1" applyBorder="1" applyAlignment="1" applyProtection="1">
      <alignment horizontal="center" vertical="center" wrapText="1"/>
    </xf>
    <xf numFmtId="0" fontId="3" fillId="2" borderId="65" xfId="1" applyFont="1" applyFill="1" applyBorder="1" applyAlignment="1" applyProtection="1">
      <alignment horizontal="center" vertical="center" wrapText="1"/>
    </xf>
    <xf numFmtId="0" fontId="3" fillId="2" borderId="31" xfId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49" fontId="0" fillId="5" borderId="0" xfId="0" applyNumberFormat="1" applyFill="1" applyAlignment="1">
      <alignment horizontal="center" vertical="center" wrapText="1"/>
    </xf>
    <xf numFmtId="49" fontId="0" fillId="5" borderId="43" xfId="0" applyNumberFormat="1" applyFill="1" applyBorder="1" applyAlignment="1">
      <alignment horizontal="center" vertical="center" wrapText="1"/>
    </xf>
    <xf numFmtId="49" fontId="0" fillId="5" borderId="37" xfId="0" applyNumberFormat="1" applyFill="1" applyBorder="1" applyAlignment="1">
      <alignment horizontal="center" vertical="center" wrapText="1"/>
    </xf>
    <xf numFmtId="49" fontId="0" fillId="5" borderId="33" xfId="0" applyNumberFormat="1" applyFill="1" applyBorder="1" applyAlignment="1">
      <alignment horizontal="center" vertical="center" wrapText="1"/>
    </xf>
    <xf numFmtId="49" fontId="3" fillId="5" borderId="9" xfId="1" applyNumberFormat="1" applyFont="1" applyFill="1" applyBorder="1" applyAlignment="1" applyProtection="1">
      <alignment horizontal="center" vertical="center" wrapText="1"/>
    </xf>
    <xf numFmtId="49" fontId="3" fillId="5" borderId="62" xfId="1" applyNumberFormat="1" applyFont="1" applyFill="1" applyBorder="1" applyAlignment="1" applyProtection="1">
      <alignment horizontal="center" vertical="center" wrapText="1"/>
    </xf>
    <xf numFmtId="49" fontId="3" fillId="5" borderId="21" xfId="1" applyNumberFormat="1" applyFont="1" applyFill="1" applyBorder="1" applyAlignment="1" applyProtection="1">
      <alignment horizontal="center" vertical="center" wrapText="1"/>
    </xf>
    <xf numFmtId="49" fontId="3" fillId="5" borderId="31" xfId="1" applyNumberFormat="1" applyFont="1" applyFill="1" applyBorder="1" applyAlignment="1" applyProtection="1">
      <alignment horizontal="center" vertical="center" wrapText="1"/>
    </xf>
    <xf numFmtId="0" fontId="0" fillId="5" borderId="1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3" fillId="2" borderId="17" xfId="1" applyFont="1" applyFill="1" applyBorder="1" applyAlignment="1" applyProtection="1">
      <alignment horizontal="center" vertical="center" wrapText="1"/>
    </xf>
    <xf numFmtId="0" fontId="3" fillId="2" borderId="66" xfId="1" applyFont="1" applyFill="1" applyBorder="1" applyAlignment="1" applyProtection="1">
      <alignment horizontal="center" vertical="center" wrapText="1"/>
    </xf>
    <xf numFmtId="0" fontId="3" fillId="2" borderId="45" xfId="1" applyFont="1" applyFill="1" applyBorder="1" applyAlignment="1" applyProtection="1">
      <alignment horizontal="center" vertical="center" wrapText="1"/>
    </xf>
    <xf numFmtId="0" fontId="3" fillId="2" borderId="53" xfId="1" applyFont="1" applyFill="1" applyBorder="1" applyAlignment="1" applyProtection="1">
      <alignment horizontal="center" vertical="center" wrapText="1"/>
    </xf>
    <xf numFmtId="0" fontId="3" fillId="2" borderId="54" xfId="1" applyFont="1" applyFill="1" applyBorder="1" applyAlignment="1" applyProtection="1">
      <alignment horizontal="center" vertical="center" wrapText="1"/>
    </xf>
    <xf numFmtId="49" fontId="3" fillId="5" borderId="28" xfId="1" applyNumberFormat="1" applyFont="1" applyFill="1" applyBorder="1" applyAlignment="1" applyProtection="1">
      <alignment horizontal="center" vertical="center" wrapText="1"/>
    </xf>
    <xf numFmtId="49" fontId="3" fillId="5" borderId="29" xfId="1" applyNumberFormat="1" applyFont="1" applyFill="1" applyBorder="1" applyAlignment="1" applyProtection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49" fontId="3" fillId="5" borderId="20" xfId="1" applyNumberFormat="1" applyFont="1" applyFill="1" applyBorder="1" applyAlignment="1" applyProtection="1">
      <alignment horizontal="center" vertical="center" wrapText="1"/>
    </xf>
    <xf numFmtId="49" fontId="3" fillId="5" borderId="30" xfId="1" applyNumberFormat="1" applyFont="1" applyFill="1" applyBorder="1" applyAlignment="1" applyProtection="1">
      <alignment horizontal="center" vertical="center" wrapText="1"/>
    </xf>
    <xf numFmtId="0" fontId="3" fillId="2" borderId="15" xfId="1" applyFont="1" applyFill="1" applyBorder="1" applyAlignment="1" applyProtection="1">
      <alignment horizontal="center" vertical="center" wrapText="1"/>
    </xf>
    <xf numFmtId="0" fontId="3" fillId="2" borderId="16" xfId="1" applyFont="1" applyFill="1" applyBorder="1" applyAlignment="1" applyProtection="1">
      <alignment horizontal="center" vertical="center" wrapText="1"/>
    </xf>
    <xf numFmtId="0" fontId="0" fillId="5" borderId="40" xfId="0" applyFill="1" applyBorder="1" applyAlignment="1">
      <alignment horizontal="center"/>
    </xf>
    <xf numFmtId="0" fontId="0" fillId="5" borderId="41" xfId="0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4" fillId="2" borderId="40" xfId="1" applyFont="1" applyFill="1" applyBorder="1" applyAlignment="1" applyProtection="1">
      <alignment horizontal="center" wrapText="1"/>
    </xf>
    <xf numFmtId="0" fontId="0" fillId="5" borderId="26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1" fontId="0" fillId="5" borderId="27" xfId="0" applyNumberFormat="1" applyFill="1" applyBorder="1" applyAlignment="1">
      <alignment horizontal="center"/>
    </xf>
    <xf numFmtId="1" fontId="0" fillId="5" borderId="10" xfId="0" applyNumberFormat="1" applyFill="1" applyBorder="1" applyAlignment="1">
      <alignment horizontal="center"/>
    </xf>
    <xf numFmtId="1" fontId="0" fillId="5" borderId="35" xfId="0" applyNumberFormat="1" applyFill="1" applyBorder="1" applyAlignment="1">
      <alignment horizontal="center"/>
    </xf>
    <xf numFmtId="0" fontId="3" fillId="2" borderId="67" xfId="1" applyFont="1" applyFill="1" applyBorder="1" applyAlignment="1" applyProtection="1">
      <alignment horizontal="center" vertical="center" wrapText="1"/>
    </xf>
    <xf numFmtId="49" fontId="3" fillId="5" borderId="32" xfId="1" applyNumberFormat="1" applyFont="1" applyFill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left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B13" sqref="B13"/>
    </sheetView>
  </sheetViews>
  <sheetFormatPr defaultRowHeight="15" x14ac:dyDescent="0.25"/>
  <cols>
    <col min="1" max="1" width="12" customWidth="1"/>
    <col min="2" max="2" width="7.42578125" style="82" customWidth="1"/>
    <col min="3" max="7" width="13.7109375" customWidth="1"/>
  </cols>
  <sheetData>
    <row r="1" spans="1:7" ht="18.75" x14ac:dyDescent="0.3">
      <c r="A1" s="90" t="s">
        <v>91</v>
      </c>
      <c r="B1" s="90"/>
      <c r="C1" s="90"/>
      <c r="D1" s="90"/>
      <c r="E1" s="90"/>
      <c r="F1" s="90"/>
      <c r="G1" s="90"/>
    </row>
    <row r="2" spans="1:7" x14ac:dyDescent="0.25">
      <c r="A2" s="97"/>
      <c r="B2" s="97"/>
      <c r="C2" s="97"/>
      <c r="D2" s="97"/>
      <c r="E2" s="97"/>
      <c r="F2" s="97"/>
      <c r="G2" s="97"/>
    </row>
    <row r="3" spans="1:7" ht="15.75" thickBot="1" x14ac:dyDescent="0.3">
      <c r="A3" s="98"/>
      <c r="B3" s="98"/>
      <c r="C3" s="98"/>
      <c r="D3" s="99"/>
      <c r="E3" s="99"/>
      <c r="F3" s="99"/>
      <c r="G3" s="99"/>
    </row>
    <row r="4" spans="1:7" ht="15.75" thickTop="1" x14ac:dyDescent="0.25">
      <c r="A4" s="100" t="s">
        <v>0</v>
      </c>
      <c r="B4" s="101"/>
      <c r="C4" s="102"/>
      <c r="D4" s="103"/>
      <c r="E4" s="103"/>
      <c r="F4" s="103"/>
      <c r="G4" s="104"/>
    </row>
    <row r="5" spans="1:7" ht="15" customHeight="1" x14ac:dyDescent="0.25">
      <c r="A5" s="91" t="s">
        <v>1</v>
      </c>
      <c r="B5" s="92"/>
      <c r="C5" s="93"/>
      <c r="D5" s="94"/>
      <c r="E5" s="95"/>
      <c r="F5" s="95"/>
      <c r="G5" s="96"/>
    </row>
    <row r="6" spans="1:7" ht="15.75" thickBot="1" x14ac:dyDescent="0.3">
      <c r="A6" s="105" t="s">
        <v>2</v>
      </c>
      <c r="B6" s="106"/>
      <c r="C6" s="107"/>
      <c r="D6" s="108"/>
      <c r="E6" s="108"/>
      <c r="F6" s="108"/>
      <c r="G6" s="109"/>
    </row>
    <row r="7" spans="1:7" ht="16.5" customHeight="1" thickTop="1" thickBot="1" x14ac:dyDescent="0.3">
      <c r="A7" s="110" t="s">
        <v>94</v>
      </c>
      <c r="B7" s="111"/>
      <c r="C7" s="111"/>
      <c r="D7" s="111"/>
      <c r="E7" s="111"/>
      <c r="F7" s="111"/>
      <c r="G7" s="112"/>
    </row>
    <row r="8" spans="1:7" ht="16.5" thickTop="1" thickBot="1" x14ac:dyDescent="0.3">
      <c r="A8" s="62" t="s">
        <v>3</v>
      </c>
      <c r="B8" s="81" t="s">
        <v>4</v>
      </c>
      <c r="C8" s="63" t="s">
        <v>5</v>
      </c>
      <c r="D8" s="63" t="s">
        <v>6</v>
      </c>
      <c r="E8" s="63" t="s">
        <v>7</v>
      </c>
      <c r="F8" s="64" t="s">
        <v>8</v>
      </c>
      <c r="G8" s="65" t="s">
        <v>23</v>
      </c>
    </row>
    <row r="9" spans="1:7" ht="15.75" customHeight="1" thickTop="1" x14ac:dyDescent="0.25">
      <c r="A9" s="113" t="s">
        <v>21</v>
      </c>
      <c r="B9" s="115" t="s">
        <v>22</v>
      </c>
      <c r="C9" s="117" t="s">
        <v>49</v>
      </c>
      <c r="D9" s="117" t="s">
        <v>50</v>
      </c>
      <c r="E9" s="117" t="s">
        <v>51</v>
      </c>
      <c r="F9" s="119" t="s">
        <v>52</v>
      </c>
      <c r="G9" s="121" t="s">
        <v>53</v>
      </c>
    </row>
    <row r="10" spans="1:7" x14ac:dyDescent="0.25">
      <c r="A10" s="113"/>
      <c r="B10" s="115"/>
      <c r="C10" s="117"/>
      <c r="D10" s="117"/>
      <c r="E10" s="117"/>
      <c r="F10" s="119"/>
      <c r="G10" s="121"/>
    </row>
    <row r="11" spans="1:7" x14ac:dyDescent="0.25">
      <c r="A11" s="113"/>
      <c r="B11" s="115"/>
      <c r="C11" s="117"/>
      <c r="D11" s="117"/>
      <c r="E11" s="117"/>
      <c r="F11" s="119"/>
      <c r="G11" s="121"/>
    </row>
    <row r="12" spans="1:7" x14ac:dyDescent="0.25">
      <c r="A12" s="114"/>
      <c r="B12" s="116"/>
      <c r="C12" s="118"/>
      <c r="D12" s="118"/>
      <c r="E12" s="118"/>
      <c r="F12" s="120"/>
      <c r="G12" s="122"/>
    </row>
    <row r="13" spans="1:7" x14ac:dyDescent="0.25">
      <c r="A13" s="30" t="s">
        <v>12</v>
      </c>
      <c r="B13" s="85">
        <v>2014</v>
      </c>
      <c r="C13" s="72">
        <v>7685423</v>
      </c>
      <c r="D13" s="73">
        <v>23258</v>
      </c>
      <c r="E13" s="73">
        <v>435000</v>
      </c>
      <c r="F13" s="74">
        <v>1508236</v>
      </c>
      <c r="G13" s="44">
        <f>(C13+D13+E13-F13)</f>
        <v>6635445</v>
      </c>
    </row>
    <row r="14" spans="1:7" x14ac:dyDescent="0.25">
      <c r="A14" s="50" t="s">
        <v>11</v>
      </c>
      <c r="B14" s="85"/>
      <c r="C14" s="72"/>
      <c r="D14" s="73"/>
      <c r="E14" s="73"/>
      <c r="F14" s="74"/>
      <c r="G14" s="44">
        <f t="shared" ref="G14:G24" si="0">(C14+D14+E14-F14)</f>
        <v>0</v>
      </c>
    </row>
    <row r="15" spans="1:7" x14ac:dyDescent="0.25">
      <c r="A15" s="30" t="s">
        <v>10</v>
      </c>
      <c r="B15" s="85"/>
      <c r="C15" s="72"/>
      <c r="D15" s="73"/>
      <c r="E15" s="73"/>
      <c r="F15" s="74"/>
      <c r="G15" s="44">
        <f t="shared" si="0"/>
        <v>0</v>
      </c>
    </row>
    <row r="16" spans="1:7" x14ac:dyDescent="0.25">
      <c r="A16" s="30" t="s">
        <v>9</v>
      </c>
      <c r="B16" s="85"/>
      <c r="C16" s="72"/>
      <c r="D16" s="73"/>
      <c r="E16" s="73"/>
      <c r="F16" s="74"/>
      <c r="G16" s="44">
        <f t="shared" si="0"/>
        <v>0</v>
      </c>
    </row>
    <row r="17" spans="1:10" x14ac:dyDescent="0.25">
      <c r="A17" s="30" t="s">
        <v>13</v>
      </c>
      <c r="B17" s="85"/>
      <c r="C17" s="72"/>
      <c r="D17" s="73"/>
      <c r="E17" s="73"/>
      <c r="F17" s="74"/>
      <c r="G17" s="44">
        <f t="shared" si="0"/>
        <v>0</v>
      </c>
    </row>
    <row r="18" spans="1:10" x14ac:dyDescent="0.25">
      <c r="A18" s="30" t="s">
        <v>14</v>
      </c>
      <c r="B18" s="85"/>
      <c r="C18" s="72"/>
      <c r="D18" s="73"/>
      <c r="E18" s="73"/>
      <c r="F18" s="74"/>
      <c r="G18" s="44">
        <f t="shared" si="0"/>
        <v>0</v>
      </c>
    </row>
    <row r="19" spans="1:10" x14ac:dyDescent="0.25">
      <c r="A19" s="30" t="s">
        <v>15</v>
      </c>
      <c r="B19" s="85"/>
      <c r="C19" s="72"/>
      <c r="D19" s="73"/>
      <c r="E19" s="73"/>
      <c r="F19" s="74"/>
      <c r="G19" s="44">
        <f t="shared" si="0"/>
        <v>0</v>
      </c>
    </row>
    <row r="20" spans="1:10" x14ac:dyDescent="0.25">
      <c r="A20" s="30" t="s">
        <v>16</v>
      </c>
      <c r="B20" s="85"/>
      <c r="C20" s="72"/>
      <c r="D20" s="73"/>
      <c r="E20" s="73"/>
      <c r="F20" s="74"/>
      <c r="G20" s="44">
        <f t="shared" si="0"/>
        <v>0</v>
      </c>
    </row>
    <row r="21" spans="1:10" x14ac:dyDescent="0.25">
      <c r="A21" s="30" t="s">
        <v>17</v>
      </c>
      <c r="B21" s="85"/>
      <c r="C21" s="72"/>
      <c r="D21" s="73"/>
      <c r="E21" s="73"/>
      <c r="F21" s="74"/>
      <c r="G21" s="44">
        <f t="shared" si="0"/>
        <v>0</v>
      </c>
    </row>
    <row r="22" spans="1:10" x14ac:dyDescent="0.25">
      <c r="A22" s="31" t="s">
        <v>18</v>
      </c>
      <c r="B22" s="88"/>
      <c r="C22" s="72"/>
      <c r="D22" s="73"/>
      <c r="E22" s="73"/>
      <c r="F22" s="74"/>
      <c r="G22" s="44">
        <f t="shared" si="0"/>
        <v>0</v>
      </c>
    </row>
    <row r="23" spans="1:10" x14ac:dyDescent="0.25">
      <c r="A23" s="31" t="s">
        <v>19</v>
      </c>
      <c r="B23" s="88"/>
      <c r="C23" s="72"/>
      <c r="D23" s="73"/>
      <c r="E23" s="73"/>
      <c r="F23" s="74"/>
      <c r="G23" s="44">
        <f t="shared" si="0"/>
        <v>0</v>
      </c>
    </row>
    <row r="24" spans="1:10" ht="15.75" thickBot="1" x14ac:dyDescent="0.3">
      <c r="A24" s="33" t="s">
        <v>20</v>
      </c>
      <c r="B24" s="89"/>
      <c r="C24" s="75"/>
      <c r="D24" s="76"/>
      <c r="E24" s="76"/>
      <c r="F24" s="77"/>
      <c r="G24" s="45">
        <f t="shared" si="0"/>
        <v>0</v>
      </c>
    </row>
    <row r="25" spans="1:10" ht="15.75" thickTop="1" x14ac:dyDescent="0.25">
      <c r="A25" s="69"/>
      <c r="B25" s="87"/>
      <c r="C25" s="70"/>
      <c r="D25" s="71"/>
      <c r="E25" s="71"/>
      <c r="F25" s="71"/>
      <c r="G25" s="70"/>
    </row>
    <row r="26" spans="1:10" x14ac:dyDescent="0.25">
      <c r="A26" s="5" t="s">
        <v>86</v>
      </c>
      <c r="B26" s="86"/>
      <c r="C26" s="5"/>
      <c r="D26" s="5"/>
      <c r="E26" s="5"/>
      <c r="F26" s="5"/>
      <c r="G26" s="5"/>
      <c r="H26" s="5"/>
      <c r="I26" s="5"/>
      <c r="J26" s="5"/>
    </row>
    <row r="27" spans="1:10" x14ac:dyDescent="0.25">
      <c r="A27" s="5"/>
      <c r="B27" s="86"/>
      <c r="C27" s="5"/>
      <c r="D27" s="5"/>
      <c r="E27" s="5"/>
      <c r="F27" s="5"/>
      <c r="G27" s="5"/>
      <c r="H27" s="5"/>
      <c r="I27" s="5"/>
      <c r="J27" s="5"/>
    </row>
    <row r="28" spans="1:10" x14ac:dyDescent="0.25">
      <c r="A28" s="5" t="s">
        <v>87</v>
      </c>
      <c r="B28" s="86"/>
      <c r="C28" s="5"/>
      <c r="D28" s="5"/>
      <c r="E28" s="5"/>
      <c r="F28" s="5"/>
      <c r="G28" s="5"/>
      <c r="H28" s="5"/>
      <c r="I28" s="5"/>
      <c r="J28" s="5"/>
    </row>
    <row r="29" spans="1:10" x14ac:dyDescent="0.25">
      <c r="A29" s="5"/>
      <c r="B29" s="86"/>
      <c r="C29" s="5"/>
      <c r="D29" s="5"/>
      <c r="E29" s="5"/>
      <c r="F29" s="5"/>
      <c r="G29" s="5"/>
      <c r="H29" s="5"/>
      <c r="I29" s="5"/>
      <c r="J29" s="5"/>
    </row>
    <row r="30" spans="1:10" x14ac:dyDescent="0.25">
      <c r="A30" s="5" t="s">
        <v>88</v>
      </c>
      <c r="B30" s="86"/>
      <c r="C30" s="5"/>
      <c r="D30" s="5"/>
      <c r="E30" s="5"/>
      <c r="F30" s="5"/>
      <c r="G30" s="5"/>
      <c r="H30" s="5"/>
      <c r="I30" s="5"/>
      <c r="J30" s="5"/>
    </row>
  </sheetData>
  <mergeCells count="18">
    <mergeCell ref="A6:C6"/>
    <mergeCell ref="D6:G6"/>
    <mergeCell ref="A7:G7"/>
    <mergeCell ref="A9:A12"/>
    <mergeCell ref="B9:B12"/>
    <mergeCell ref="C9:C12"/>
    <mergeCell ref="D9:D12"/>
    <mergeCell ref="E9:E12"/>
    <mergeCell ref="F9:F12"/>
    <mergeCell ref="G9:G12"/>
    <mergeCell ref="A1:G1"/>
    <mergeCell ref="A5:C5"/>
    <mergeCell ref="D5:G5"/>
    <mergeCell ref="A2:G2"/>
    <mergeCell ref="A3:C3"/>
    <mergeCell ref="D3:G3"/>
    <mergeCell ref="A4:C4"/>
    <mergeCell ref="D4:G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"/>
  <sheetViews>
    <sheetView tabSelected="1" workbookViewId="0">
      <selection activeCell="X38" sqref="X38"/>
    </sheetView>
  </sheetViews>
  <sheetFormatPr defaultRowHeight="15" x14ac:dyDescent="0.25"/>
  <cols>
    <col min="1" max="1" width="12" customWidth="1"/>
    <col min="2" max="2" width="7.42578125" style="82" customWidth="1"/>
    <col min="3" max="7" width="13.7109375" customWidth="1"/>
    <col min="8" max="9" width="14.7109375" customWidth="1"/>
    <col min="10" max="23" width="10.7109375" customWidth="1"/>
    <col min="24" max="25" width="16.7109375" customWidth="1"/>
  </cols>
  <sheetData>
    <row r="1" spans="1:24" ht="20.100000000000001" customHeight="1" x14ac:dyDescent="0.25">
      <c r="H1" s="124" t="s">
        <v>92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</row>
    <row r="2" spans="1:24" ht="30" customHeight="1" x14ac:dyDescent="0.25">
      <c r="A2" s="97"/>
      <c r="B2" s="97"/>
      <c r="C2" s="97"/>
      <c r="D2" s="97"/>
      <c r="E2" s="97"/>
      <c r="F2" s="97"/>
      <c r="G2" s="97"/>
      <c r="H2" s="123" t="s">
        <v>75</v>
      </c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40"/>
    </row>
    <row r="3" spans="1:24" ht="15.75" thickBot="1" x14ac:dyDescent="0.3">
      <c r="A3" s="98"/>
      <c r="B3" s="98"/>
      <c r="C3" s="98"/>
      <c r="D3" s="99"/>
      <c r="E3" s="99"/>
      <c r="F3" s="99"/>
      <c r="G3" s="99"/>
      <c r="X3" s="41"/>
    </row>
    <row r="4" spans="1:24" ht="15.75" customHeight="1" thickTop="1" thickBot="1" x14ac:dyDescent="0.3">
      <c r="A4" s="100" t="s">
        <v>0</v>
      </c>
      <c r="B4" s="101"/>
      <c r="C4" s="102"/>
      <c r="D4" s="103"/>
      <c r="E4" s="103"/>
      <c r="F4" s="103"/>
      <c r="G4" s="104"/>
      <c r="K4" s="5"/>
      <c r="L4" s="5"/>
      <c r="M4" s="5"/>
      <c r="X4" s="41"/>
    </row>
    <row r="5" spans="1:24" ht="16.5" thickTop="1" thickBot="1" x14ac:dyDescent="0.3">
      <c r="A5" s="91" t="s">
        <v>1</v>
      </c>
      <c r="B5" s="92"/>
      <c r="C5" s="93"/>
      <c r="D5" s="173"/>
      <c r="E5" s="95"/>
      <c r="F5" s="95"/>
      <c r="G5" s="96"/>
      <c r="J5" s="22" t="s">
        <v>58</v>
      </c>
      <c r="K5" s="25" t="s">
        <v>59</v>
      </c>
      <c r="L5" s="25" t="s">
        <v>60</v>
      </c>
      <c r="M5" s="25" t="s">
        <v>61</v>
      </c>
      <c r="N5" s="25" t="s">
        <v>62</v>
      </c>
      <c r="O5" s="25" t="s">
        <v>63</v>
      </c>
      <c r="P5" s="25" t="s">
        <v>64</v>
      </c>
      <c r="Q5" s="25" t="s">
        <v>65</v>
      </c>
      <c r="R5" s="25" t="s">
        <v>66</v>
      </c>
      <c r="S5" s="25" t="s">
        <v>67</v>
      </c>
      <c r="T5" s="25" t="s">
        <v>68</v>
      </c>
      <c r="U5" s="25" t="s">
        <v>69</v>
      </c>
      <c r="V5" s="25" t="s">
        <v>70</v>
      </c>
      <c r="W5" s="24" t="s">
        <v>71</v>
      </c>
      <c r="X5" s="41"/>
    </row>
    <row r="6" spans="1:24" ht="16.5" thickTop="1" thickBot="1" x14ac:dyDescent="0.3">
      <c r="A6" s="105" t="s">
        <v>2</v>
      </c>
      <c r="B6" s="106"/>
      <c r="C6" s="107"/>
      <c r="D6" s="108"/>
      <c r="E6" s="108"/>
      <c r="F6" s="108"/>
      <c r="G6" s="109"/>
      <c r="J6" s="154" t="s">
        <v>81</v>
      </c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6"/>
      <c r="X6" s="1"/>
    </row>
    <row r="7" spans="1:24" ht="16.5" customHeight="1" thickTop="1" thickBot="1" x14ac:dyDescent="0.3">
      <c r="A7" s="157" t="s">
        <v>77</v>
      </c>
      <c r="B7" s="111"/>
      <c r="C7" s="111"/>
      <c r="D7" s="111"/>
      <c r="E7" s="111"/>
      <c r="F7" s="111"/>
      <c r="G7" s="112"/>
      <c r="J7" s="158" t="s">
        <v>47</v>
      </c>
      <c r="K7" s="159"/>
      <c r="L7" s="159"/>
      <c r="M7" s="160"/>
      <c r="N7" s="161" t="s">
        <v>95</v>
      </c>
      <c r="O7" s="162"/>
      <c r="P7" s="162"/>
      <c r="Q7" s="162"/>
      <c r="R7" s="162"/>
      <c r="S7" s="162"/>
      <c r="T7" s="162"/>
      <c r="U7" s="162"/>
      <c r="V7" s="162"/>
      <c r="W7" s="163"/>
      <c r="X7" s="42"/>
    </row>
    <row r="8" spans="1:24" ht="16.5" thickTop="1" thickBot="1" x14ac:dyDescent="0.3">
      <c r="A8" s="62" t="s">
        <v>3</v>
      </c>
      <c r="B8" s="81" t="s">
        <v>4</v>
      </c>
      <c r="C8" s="63" t="s">
        <v>5</v>
      </c>
      <c r="D8" s="63" t="s">
        <v>6</v>
      </c>
      <c r="E8" s="63" t="s">
        <v>7</v>
      </c>
      <c r="F8" s="64" t="s">
        <v>8</v>
      </c>
      <c r="G8" s="65" t="s">
        <v>23</v>
      </c>
      <c r="H8" s="35" t="s">
        <v>56</v>
      </c>
      <c r="I8" s="24" t="s">
        <v>57</v>
      </c>
      <c r="J8" s="164" t="s">
        <v>72</v>
      </c>
      <c r="K8" s="165"/>
      <c r="L8" s="166" t="s">
        <v>73</v>
      </c>
      <c r="M8" s="167"/>
      <c r="N8" s="168" t="s">
        <v>54</v>
      </c>
      <c r="O8" s="169"/>
      <c r="P8" s="169"/>
      <c r="Q8" s="169"/>
      <c r="R8" s="170"/>
      <c r="S8" s="168" t="s">
        <v>35</v>
      </c>
      <c r="T8" s="169"/>
      <c r="U8" s="169"/>
      <c r="V8" s="169"/>
      <c r="W8" s="170"/>
    </row>
    <row r="9" spans="1:24" ht="87" customHeight="1" thickTop="1" x14ac:dyDescent="0.25">
      <c r="A9" s="113" t="s">
        <v>21</v>
      </c>
      <c r="B9" s="115" t="s">
        <v>22</v>
      </c>
      <c r="C9" s="117" t="s">
        <v>49</v>
      </c>
      <c r="D9" s="117" t="s">
        <v>50</v>
      </c>
      <c r="E9" s="117" t="s">
        <v>51</v>
      </c>
      <c r="F9" s="119" t="s">
        <v>52</v>
      </c>
      <c r="G9" s="121" t="s">
        <v>53</v>
      </c>
      <c r="H9" s="172" t="s">
        <v>83</v>
      </c>
      <c r="I9" s="148"/>
      <c r="J9" s="149" t="s">
        <v>55</v>
      </c>
      <c r="K9" s="126"/>
      <c r="L9" s="126" t="s">
        <v>44</v>
      </c>
      <c r="M9" s="127"/>
      <c r="N9" s="128" t="s">
        <v>45</v>
      </c>
      <c r="O9" s="128"/>
      <c r="P9" s="128"/>
      <c r="Q9" s="128"/>
      <c r="R9" s="128"/>
      <c r="S9" s="129" t="s">
        <v>46</v>
      </c>
      <c r="T9" s="130"/>
      <c r="U9" s="130"/>
      <c r="V9" s="130"/>
      <c r="W9" s="131"/>
    </row>
    <row r="10" spans="1:24" ht="30" x14ac:dyDescent="0.25">
      <c r="A10" s="113"/>
      <c r="B10" s="115"/>
      <c r="C10" s="117"/>
      <c r="D10" s="117"/>
      <c r="E10" s="117"/>
      <c r="F10" s="119"/>
      <c r="G10" s="121"/>
      <c r="H10" s="37" t="s">
        <v>37</v>
      </c>
      <c r="I10" s="17" t="s">
        <v>38</v>
      </c>
      <c r="J10" s="16" t="s">
        <v>24</v>
      </c>
      <c r="K10" s="18" t="s">
        <v>41</v>
      </c>
      <c r="L10" s="19" t="s">
        <v>42</v>
      </c>
      <c r="M10" s="20" t="s">
        <v>43</v>
      </c>
      <c r="N10" s="21" t="s">
        <v>25</v>
      </c>
      <c r="O10" s="19" t="s">
        <v>26</v>
      </c>
      <c r="P10" s="19" t="s">
        <v>27</v>
      </c>
      <c r="Q10" s="19" t="s">
        <v>28</v>
      </c>
      <c r="R10" s="20" t="s">
        <v>29</v>
      </c>
      <c r="S10" s="21" t="s">
        <v>25</v>
      </c>
      <c r="T10" s="19" t="s">
        <v>26</v>
      </c>
      <c r="U10" s="19" t="s">
        <v>27</v>
      </c>
      <c r="V10" s="19" t="s">
        <v>28</v>
      </c>
      <c r="W10" s="20" t="s">
        <v>29</v>
      </c>
    </row>
    <row r="11" spans="1:24" ht="15" customHeight="1" x14ac:dyDescent="0.25">
      <c r="A11" s="113"/>
      <c r="B11" s="115"/>
      <c r="C11" s="117"/>
      <c r="D11" s="117"/>
      <c r="E11" s="117"/>
      <c r="F11" s="119"/>
      <c r="G11" s="121"/>
      <c r="H11" s="132" t="s">
        <v>40</v>
      </c>
      <c r="I11" s="134" t="s">
        <v>36</v>
      </c>
      <c r="J11" s="136" t="s">
        <v>80</v>
      </c>
      <c r="K11" s="137"/>
      <c r="L11" s="137"/>
      <c r="M11" s="138"/>
      <c r="N11" s="139" t="s">
        <v>80</v>
      </c>
      <c r="O11" s="140"/>
      <c r="P11" s="140"/>
      <c r="Q11" s="140"/>
      <c r="R11" s="140"/>
      <c r="S11" s="139" t="s">
        <v>80</v>
      </c>
      <c r="T11" s="140"/>
      <c r="U11" s="140"/>
      <c r="V11" s="140"/>
      <c r="W11" s="141"/>
    </row>
    <row r="12" spans="1:24" x14ac:dyDescent="0.25">
      <c r="A12" s="114"/>
      <c r="B12" s="116"/>
      <c r="C12" s="118"/>
      <c r="D12" s="118"/>
      <c r="E12" s="118"/>
      <c r="F12" s="120"/>
      <c r="G12" s="122"/>
      <c r="H12" s="133"/>
      <c r="I12" s="135"/>
      <c r="J12" s="16" t="s">
        <v>30</v>
      </c>
      <c r="K12" s="18" t="s">
        <v>31</v>
      </c>
      <c r="L12" s="19" t="s">
        <v>30</v>
      </c>
      <c r="M12" s="20" t="s">
        <v>31</v>
      </c>
      <c r="N12" s="21" t="s">
        <v>34</v>
      </c>
      <c r="O12" s="19" t="s">
        <v>32</v>
      </c>
      <c r="P12" s="19" t="s">
        <v>33</v>
      </c>
      <c r="Q12" s="19" t="s">
        <v>31</v>
      </c>
      <c r="R12" s="20" t="s">
        <v>30</v>
      </c>
      <c r="S12" s="21" t="s">
        <v>97</v>
      </c>
      <c r="T12" s="19" t="s">
        <v>33</v>
      </c>
      <c r="U12" s="19" t="s">
        <v>31</v>
      </c>
      <c r="V12" s="19" t="s">
        <v>96</v>
      </c>
      <c r="W12" s="20" t="s">
        <v>39</v>
      </c>
    </row>
    <row r="13" spans="1:24" ht="15" customHeight="1" x14ac:dyDescent="0.25">
      <c r="A13" s="30" t="s">
        <v>12</v>
      </c>
      <c r="B13" s="85" t="s">
        <v>89</v>
      </c>
      <c r="C13" s="72">
        <v>7685423</v>
      </c>
      <c r="D13" s="73">
        <v>23258</v>
      </c>
      <c r="E13" s="73">
        <v>435000</v>
      </c>
      <c r="F13" s="74">
        <v>1508236</v>
      </c>
      <c r="G13" s="44">
        <f>(C13+D13+E13-F13)</f>
        <v>6635445</v>
      </c>
      <c r="H13" s="38">
        <f>(G13-(G13*0.1))</f>
        <v>5971900.5</v>
      </c>
      <c r="I13" s="11"/>
      <c r="J13" s="6">
        <f>(((-2.5/100)*0.1*H13))</f>
        <v>-14929.751250000003</v>
      </c>
      <c r="K13" s="7">
        <f>(((-1/100)*0.1*H13))</f>
        <v>-5971.9004999999997</v>
      </c>
      <c r="L13" s="7">
        <f>(((-2.5/100)*0.1*H13))</f>
        <v>-14929.751250000003</v>
      </c>
      <c r="M13" s="8">
        <f>(((-1/100)*0.1*H13))</f>
        <v>-5971.9004999999997</v>
      </c>
      <c r="N13" s="6">
        <f>(((2.5/100)*0.1*H13))</f>
        <v>14929.751250000003</v>
      </c>
      <c r="O13" s="7">
        <f>(((1/100)*0.1*H13))</f>
        <v>5971.9004999999997</v>
      </c>
      <c r="P13" s="7">
        <f>(((0/100)*0.1*H13))</f>
        <v>0</v>
      </c>
      <c r="Q13" s="7">
        <f>(((-1/100)*0.1*H13))</f>
        <v>-5971.9004999999997</v>
      </c>
      <c r="R13" s="8">
        <f>(((-2.5/100)*0.1*H13))</f>
        <v>-14929.751250000003</v>
      </c>
      <c r="S13" s="6">
        <f>(((1.5/100)*0.1*H13))</f>
        <v>8957.8507499999996</v>
      </c>
      <c r="T13" s="7">
        <f>(((0/100)*0.1*H13))</f>
        <v>0</v>
      </c>
      <c r="U13" s="7">
        <f>(((-1/100)*0.1*H13))</f>
        <v>-5971.9004999999997</v>
      </c>
      <c r="V13" s="7">
        <f>(((-2/100)*0.1*H13))</f>
        <v>-11943.800999999999</v>
      </c>
      <c r="W13" s="8">
        <f>(((-3.5/100)*0.1*H13))</f>
        <v>-20901.651750000005</v>
      </c>
    </row>
    <row r="14" spans="1:24" ht="15" customHeight="1" x14ac:dyDescent="0.25">
      <c r="A14" s="50" t="s">
        <v>11</v>
      </c>
      <c r="B14" s="85" t="s">
        <v>89</v>
      </c>
      <c r="C14" s="72">
        <v>7865532</v>
      </c>
      <c r="D14" s="73">
        <v>34273</v>
      </c>
      <c r="E14" s="73">
        <v>454000</v>
      </c>
      <c r="F14" s="74">
        <v>1700345</v>
      </c>
      <c r="G14" s="44">
        <f>(C14+D14+E14-F14)</f>
        <v>6653460</v>
      </c>
      <c r="H14" s="38">
        <f>(G14-(G14*0.1))</f>
        <v>5988114</v>
      </c>
      <c r="I14" s="11"/>
      <c r="J14" s="6">
        <f t="shared" ref="J14:J24" si="0">(((-2.5/100)*0.1*H14))</f>
        <v>-14970.285000000003</v>
      </c>
      <c r="K14" s="7">
        <f t="shared" ref="K14:K24" si="1">(((-1/100)*0.1*H14))</f>
        <v>-5988.1140000000005</v>
      </c>
      <c r="L14" s="7">
        <f t="shared" ref="L14:L24" si="2">(((-2.5/100)*0.1*H14))</f>
        <v>-14970.285000000003</v>
      </c>
      <c r="M14" s="8">
        <f t="shared" ref="M14:M24" si="3">(((-1/100)*0.1*H14))</f>
        <v>-5988.1140000000005</v>
      </c>
      <c r="N14" s="6">
        <f t="shared" ref="N14:N24" si="4">(((2.5/100)*0.1*H14))</f>
        <v>14970.285000000003</v>
      </c>
      <c r="O14" s="7">
        <f t="shared" ref="O14:O24" si="5">(((1/100)*0.1*H14))</f>
        <v>5988.1140000000005</v>
      </c>
      <c r="P14" s="7">
        <f t="shared" ref="P14:P24" si="6">(((0/100)*0.1*H14))</f>
        <v>0</v>
      </c>
      <c r="Q14" s="7">
        <f t="shared" ref="Q14:Q24" si="7">(((-1/100)*0.1*H14))</f>
        <v>-5988.1140000000005</v>
      </c>
      <c r="R14" s="8">
        <f t="shared" ref="R14:R24" si="8">(((-2.5/100)*0.1*H14))</f>
        <v>-14970.285000000003</v>
      </c>
      <c r="S14" s="6">
        <f t="shared" ref="S14:S24" si="9">(((1.5/100)*0.1*H14))</f>
        <v>8982.1710000000003</v>
      </c>
      <c r="T14" s="7">
        <f t="shared" ref="T14:T24" si="10">(((0/100)*0.1*H14))</f>
        <v>0</v>
      </c>
      <c r="U14" s="7">
        <f t="shared" ref="U14:U24" si="11">(((-1/100)*0.1*H14))</f>
        <v>-5988.1140000000005</v>
      </c>
      <c r="V14" s="7">
        <f>(((-2/100)*0.1*H14))</f>
        <v>-11976.228000000001</v>
      </c>
      <c r="W14" s="8">
        <f t="shared" ref="W14:W24" si="12">(((-3.5/100)*0.1*H14))</f>
        <v>-20958.399000000001</v>
      </c>
    </row>
    <row r="15" spans="1:24" ht="15" customHeight="1" x14ac:dyDescent="0.25">
      <c r="A15" s="30" t="s">
        <v>10</v>
      </c>
      <c r="B15" s="85" t="s">
        <v>89</v>
      </c>
      <c r="C15" s="72">
        <v>8894238</v>
      </c>
      <c r="D15" s="73">
        <v>43286</v>
      </c>
      <c r="E15" s="73">
        <v>485222</v>
      </c>
      <c r="F15" s="74">
        <v>1850000</v>
      </c>
      <c r="G15" s="44">
        <f t="shared" ref="G15:G24" si="13">(C15+D15+E15-F15)</f>
        <v>7572746</v>
      </c>
      <c r="H15" s="38">
        <f>(G15-(G15*0.1))</f>
        <v>6815471.4000000004</v>
      </c>
      <c r="I15" s="11"/>
      <c r="J15" s="6">
        <f t="shared" si="0"/>
        <v>-17038.678500000005</v>
      </c>
      <c r="K15" s="7">
        <f t="shared" si="1"/>
        <v>-6815.4714000000004</v>
      </c>
      <c r="L15" s="7">
        <f t="shared" si="2"/>
        <v>-17038.678500000005</v>
      </c>
      <c r="M15" s="8">
        <f t="shared" si="3"/>
        <v>-6815.4714000000004</v>
      </c>
      <c r="N15" s="6">
        <f t="shared" si="4"/>
        <v>17038.678500000005</v>
      </c>
      <c r="O15" s="7">
        <f t="shared" si="5"/>
        <v>6815.4714000000004</v>
      </c>
      <c r="P15" s="7">
        <f t="shared" si="6"/>
        <v>0</v>
      </c>
      <c r="Q15" s="7">
        <f t="shared" si="7"/>
        <v>-6815.4714000000004</v>
      </c>
      <c r="R15" s="8">
        <f t="shared" si="8"/>
        <v>-17038.678500000005</v>
      </c>
      <c r="S15" s="6">
        <f t="shared" si="9"/>
        <v>10223.207100000001</v>
      </c>
      <c r="T15" s="7">
        <f t="shared" si="10"/>
        <v>0</v>
      </c>
      <c r="U15" s="7">
        <f t="shared" si="11"/>
        <v>-6815.4714000000004</v>
      </c>
      <c r="V15" s="7">
        <f>(((-2/100)*0.1*H15))</f>
        <v>-13630.942800000001</v>
      </c>
      <c r="W15" s="8">
        <f t="shared" si="12"/>
        <v>-23854.149900000004</v>
      </c>
    </row>
    <row r="16" spans="1:24" ht="15" customHeight="1" x14ac:dyDescent="0.25">
      <c r="A16" s="30" t="s">
        <v>9</v>
      </c>
      <c r="B16" s="85" t="s">
        <v>89</v>
      </c>
      <c r="C16" s="72">
        <v>9975177</v>
      </c>
      <c r="D16" s="73">
        <v>52788</v>
      </c>
      <c r="E16" s="73">
        <v>524623</v>
      </c>
      <c r="F16" s="74">
        <v>1975000</v>
      </c>
      <c r="G16" s="44">
        <f t="shared" si="13"/>
        <v>8577588</v>
      </c>
      <c r="H16" s="38"/>
      <c r="I16" s="11">
        <f>(G16-(G16*0.15))</f>
        <v>7290949.7999999998</v>
      </c>
      <c r="J16" s="6">
        <f>(((-2.5/100)*0.1*I16))</f>
        <v>-18227.374500000002</v>
      </c>
      <c r="K16" s="7">
        <f>(((-1/100)*0.1*I16))</f>
        <v>-7290.9498000000003</v>
      </c>
      <c r="L16" s="7">
        <f>(((-2.5/100)*0.1*I16))</f>
        <v>-18227.374500000002</v>
      </c>
      <c r="M16" s="8">
        <f>(((-1/100)*0.1*I16))</f>
        <v>-7290.9498000000003</v>
      </c>
      <c r="N16" s="6">
        <f>(((2.5/100)*0.1*I16))</f>
        <v>18227.374500000002</v>
      </c>
      <c r="O16" s="7">
        <f>(((1/100)*0.1*I16))</f>
        <v>7290.9498000000003</v>
      </c>
      <c r="P16" s="7">
        <f>(((0/100)*0.1*I16))</f>
        <v>0</v>
      </c>
      <c r="Q16" s="7">
        <f>(((-1/100)*0.1*I16))</f>
        <v>-7290.9498000000003</v>
      </c>
      <c r="R16" s="8">
        <f>(((-2.5/100)*0.1*I16))</f>
        <v>-18227.374500000002</v>
      </c>
      <c r="S16" s="6">
        <f>(((1.5/100)*0.1*I16))</f>
        <v>10936.4247</v>
      </c>
      <c r="T16" s="7">
        <f>(((0/100)*0.1*I16))</f>
        <v>0</v>
      </c>
      <c r="U16" s="7">
        <f>(((-1/100)*0.1*I16))</f>
        <v>-7290.9498000000003</v>
      </c>
      <c r="V16" s="7">
        <f>(((-2/100)*0.1*I16))</f>
        <v>-14581.899600000001</v>
      </c>
      <c r="W16" s="8">
        <f>(((-3.5/100)*0.1*I16))</f>
        <v>-25518.324300000004</v>
      </c>
    </row>
    <row r="17" spans="1:25" ht="15" customHeight="1" x14ac:dyDescent="0.25">
      <c r="A17" s="30" t="s">
        <v>13</v>
      </c>
      <c r="B17" s="85" t="s">
        <v>89</v>
      </c>
      <c r="C17" s="72">
        <v>10485278</v>
      </c>
      <c r="D17" s="73">
        <v>68007</v>
      </c>
      <c r="E17" s="73">
        <v>564987</v>
      </c>
      <c r="F17" s="74">
        <v>2235678</v>
      </c>
      <c r="G17" s="44">
        <f t="shared" si="13"/>
        <v>8882594</v>
      </c>
      <c r="H17" s="38"/>
      <c r="I17" s="11">
        <f>(G17-(G17*0.15))</f>
        <v>7550204.9000000004</v>
      </c>
      <c r="J17" s="6">
        <f t="shared" ref="J17:J21" si="14">(((-2.5/100)*0.1*I17))</f>
        <v>-18875.512250000003</v>
      </c>
      <c r="K17" s="7">
        <f t="shared" ref="K17:K21" si="15">(((-1/100)*0.1*I17))</f>
        <v>-7550.2049000000006</v>
      </c>
      <c r="L17" s="7">
        <f t="shared" ref="L17:L21" si="16">(((-2.5/100)*0.1*I17))</f>
        <v>-18875.512250000003</v>
      </c>
      <c r="M17" s="8">
        <f t="shared" ref="M17:M21" si="17">(((-1/100)*0.1*I17))</f>
        <v>-7550.2049000000006</v>
      </c>
      <c r="N17" s="6">
        <f t="shared" ref="N17:N21" si="18">(((2.5/100)*0.1*I17))</f>
        <v>18875.512250000003</v>
      </c>
      <c r="O17" s="7">
        <f t="shared" ref="O17:O20" si="19">(((1/100)*0.1*I17))</f>
        <v>7550.2049000000006</v>
      </c>
      <c r="P17" s="7">
        <f t="shared" ref="P17:P21" si="20">(((0/100)*0.1*I17))</f>
        <v>0</v>
      </c>
      <c r="Q17" s="7">
        <f t="shared" ref="Q17:Q21" si="21">(((-1/100)*0.1*I17))</f>
        <v>-7550.2049000000006</v>
      </c>
      <c r="R17" s="8">
        <f t="shared" ref="R17:R21" si="22">(((-2.5/100)*0.1*I17))</f>
        <v>-18875.512250000003</v>
      </c>
      <c r="S17" s="6">
        <f t="shared" ref="S17:S21" si="23">(((1.5/100)*0.1*I17))</f>
        <v>11325.307350000001</v>
      </c>
      <c r="T17" s="7">
        <f t="shared" ref="T17:T21" si="24">(((0/100)*0.1*I17))</f>
        <v>0</v>
      </c>
      <c r="U17" s="7">
        <f t="shared" ref="U17:U21" si="25">(((-1/100)*0.1*I17))</f>
        <v>-7550.2049000000006</v>
      </c>
      <c r="V17" s="7">
        <f>(((-2/100)*0.1*I17))</f>
        <v>-15100.409800000001</v>
      </c>
      <c r="W17" s="8">
        <f t="shared" ref="W17:W21" si="26">(((-3.5/100)*0.1*I17))</f>
        <v>-26425.717150000004</v>
      </c>
    </row>
    <row r="18" spans="1:25" ht="15" customHeight="1" x14ac:dyDescent="0.25">
      <c r="A18" s="30" t="s">
        <v>14</v>
      </c>
      <c r="B18" s="85" t="s">
        <v>89</v>
      </c>
      <c r="C18" s="72">
        <v>11234821</v>
      </c>
      <c r="D18" s="73">
        <v>76285</v>
      </c>
      <c r="E18" s="73">
        <v>625337</v>
      </c>
      <c r="F18" s="74">
        <v>2345999</v>
      </c>
      <c r="G18" s="44">
        <f t="shared" si="13"/>
        <v>9590444</v>
      </c>
      <c r="H18" s="38"/>
      <c r="I18" s="11">
        <f t="shared" ref="I18:I21" si="27">(G18-(G18*0.15))</f>
        <v>8151877.4000000004</v>
      </c>
      <c r="J18" s="6">
        <f t="shared" si="14"/>
        <v>-20379.693500000005</v>
      </c>
      <c r="K18" s="7">
        <f t="shared" si="15"/>
        <v>-8151.8774000000003</v>
      </c>
      <c r="L18" s="7">
        <f t="shared" si="16"/>
        <v>-20379.693500000005</v>
      </c>
      <c r="M18" s="8">
        <f t="shared" si="17"/>
        <v>-8151.8774000000003</v>
      </c>
      <c r="N18" s="6">
        <f t="shared" si="18"/>
        <v>20379.693500000005</v>
      </c>
      <c r="O18" s="7">
        <f t="shared" si="19"/>
        <v>8151.8774000000003</v>
      </c>
      <c r="P18" s="7">
        <f t="shared" si="20"/>
        <v>0</v>
      </c>
      <c r="Q18" s="7">
        <f t="shared" si="21"/>
        <v>-8151.8774000000003</v>
      </c>
      <c r="R18" s="8">
        <f t="shared" si="22"/>
        <v>-20379.693500000005</v>
      </c>
      <c r="S18" s="6">
        <f t="shared" si="23"/>
        <v>12227.8161</v>
      </c>
      <c r="T18" s="7">
        <f t="shared" si="24"/>
        <v>0</v>
      </c>
      <c r="U18" s="7">
        <f t="shared" si="25"/>
        <v>-8151.8774000000003</v>
      </c>
      <c r="V18" s="7">
        <f>(((-2/100)*0.1*I18))</f>
        <v>-16303.754800000001</v>
      </c>
      <c r="W18" s="8">
        <f t="shared" si="26"/>
        <v>-28531.570900000006</v>
      </c>
    </row>
    <row r="19" spans="1:25" ht="15" customHeight="1" x14ac:dyDescent="0.25">
      <c r="A19" s="30" t="s">
        <v>15</v>
      </c>
      <c r="B19" s="85" t="s">
        <v>89</v>
      </c>
      <c r="C19" s="72">
        <v>11683295</v>
      </c>
      <c r="D19" s="73">
        <v>88779</v>
      </c>
      <c r="E19" s="73">
        <v>745678</v>
      </c>
      <c r="F19" s="74">
        <v>2568774</v>
      </c>
      <c r="G19" s="44">
        <f t="shared" si="13"/>
        <v>9948978</v>
      </c>
      <c r="H19" s="38"/>
      <c r="I19" s="11">
        <f t="shared" si="27"/>
        <v>8456631.3000000007</v>
      </c>
      <c r="J19" s="6">
        <f t="shared" si="14"/>
        <v>-21141.578250000006</v>
      </c>
      <c r="K19" s="7">
        <f t="shared" si="15"/>
        <v>-8456.6313000000009</v>
      </c>
      <c r="L19" s="7">
        <f t="shared" si="16"/>
        <v>-21141.578250000006</v>
      </c>
      <c r="M19" s="8">
        <f t="shared" si="17"/>
        <v>-8456.6313000000009</v>
      </c>
      <c r="N19" s="6">
        <f t="shared" si="18"/>
        <v>21141.578250000006</v>
      </c>
      <c r="O19" s="7">
        <f t="shared" si="19"/>
        <v>8456.6313000000009</v>
      </c>
      <c r="P19" s="7">
        <f t="shared" si="20"/>
        <v>0</v>
      </c>
      <c r="Q19" s="7">
        <f t="shared" si="21"/>
        <v>-8456.6313000000009</v>
      </c>
      <c r="R19" s="8">
        <f t="shared" si="22"/>
        <v>-21141.578250000006</v>
      </c>
      <c r="S19" s="6">
        <f t="shared" si="23"/>
        <v>12684.946950000001</v>
      </c>
      <c r="T19" s="7">
        <f t="shared" si="24"/>
        <v>0</v>
      </c>
      <c r="U19" s="7">
        <f t="shared" si="25"/>
        <v>-8456.6313000000009</v>
      </c>
      <c r="V19" s="7">
        <f>(((-2/100)*0.1*I19))</f>
        <v>-16913.262600000002</v>
      </c>
      <c r="W19" s="8">
        <f t="shared" si="26"/>
        <v>-29598.209550000007</v>
      </c>
    </row>
    <row r="20" spans="1:25" ht="15" customHeight="1" x14ac:dyDescent="0.25">
      <c r="A20" s="30" t="s">
        <v>16</v>
      </c>
      <c r="B20" s="85" t="s">
        <v>89</v>
      </c>
      <c r="C20" s="72">
        <v>12209167</v>
      </c>
      <c r="D20" s="73">
        <v>95821</v>
      </c>
      <c r="E20" s="73">
        <v>756888</v>
      </c>
      <c r="F20" s="74">
        <v>2625777</v>
      </c>
      <c r="G20" s="44">
        <f t="shared" si="13"/>
        <v>10436099</v>
      </c>
      <c r="H20" s="38"/>
      <c r="I20" s="11">
        <f t="shared" si="27"/>
        <v>8870684.1500000004</v>
      </c>
      <c r="J20" s="6">
        <f t="shared" si="14"/>
        <v>-22176.710375000006</v>
      </c>
      <c r="K20" s="7">
        <f t="shared" si="15"/>
        <v>-8870.684150000001</v>
      </c>
      <c r="L20" s="7">
        <f t="shared" si="16"/>
        <v>-22176.710375000006</v>
      </c>
      <c r="M20" s="8">
        <f t="shared" si="17"/>
        <v>-8870.684150000001</v>
      </c>
      <c r="N20" s="6">
        <f t="shared" si="18"/>
        <v>22176.710375000006</v>
      </c>
      <c r="O20" s="7">
        <f t="shared" si="19"/>
        <v>8870.684150000001</v>
      </c>
      <c r="P20" s="7">
        <f t="shared" si="20"/>
        <v>0</v>
      </c>
      <c r="Q20" s="7">
        <f t="shared" si="21"/>
        <v>-8870.684150000001</v>
      </c>
      <c r="R20" s="8">
        <f t="shared" si="22"/>
        <v>-22176.710375000006</v>
      </c>
      <c r="S20" s="6">
        <f t="shared" si="23"/>
        <v>13306.026225000001</v>
      </c>
      <c r="T20" s="7">
        <f t="shared" si="24"/>
        <v>0</v>
      </c>
      <c r="U20" s="7">
        <f t="shared" si="25"/>
        <v>-8870.684150000001</v>
      </c>
      <c r="V20" s="7">
        <f t="shared" ref="V20:V21" si="28">(((-2/100)*0.1*I20))</f>
        <v>-17741.368300000002</v>
      </c>
      <c r="W20" s="8">
        <f t="shared" si="26"/>
        <v>-31047.394525000007</v>
      </c>
    </row>
    <row r="21" spans="1:25" ht="15" customHeight="1" x14ac:dyDescent="0.25">
      <c r="A21" s="30" t="s">
        <v>17</v>
      </c>
      <c r="B21" s="85" t="s">
        <v>89</v>
      </c>
      <c r="C21" s="72">
        <v>10925331</v>
      </c>
      <c r="D21" s="73">
        <v>74566</v>
      </c>
      <c r="E21" s="73">
        <v>642021</v>
      </c>
      <c r="F21" s="74">
        <v>2100876</v>
      </c>
      <c r="G21" s="44">
        <f t="shared" si="13"/>
        <v>9541042</v>
      </c>
      <c r="H21" s="38"/>
      <c r="I21" s="11">
        <f t="shared" si="27"/>
        <v>8109885.7000000002</v>
      </c>
      <c r="J21" s="6">
        <f t="shared" si="14"/>
        <v>-20274.714250000005</v>
      </c>
      <c r="K21" s="7">
        <f t="shared" si="15"/>
        <v>-8109.8857000000007</v>
      </c>
      <c r="L21" s="7">
        <f t="shared" si="16"/>
        <v>-20274.714250000005</v>
      </c>
      <c r="M21" s="8">
        <f t="shared" si="17"/>
        <v>-8109.8857000000007</v>
      </c>
      <c r="N21" s="6">
        <f t="shared" si="18"/>
        <v>20274.714250000005</v>
      </c>
      <c r="O21" s="9">
        <f>(((1/100)*0.1*I21))</f>
        <v>8109.8857000000007</v>
      </c>
      <c r="P21" s="7">
        <f t="shared" si="20"/>
        <v>0</v>
      </c>
      <c r="Q21" s="7">
        <f t="shared" si="21"/>
        <v>-8109.8857000000007</v>
      </c>
      <c r="R21" s="8">
        <f t="shared" si="22"/>
        <v>-20274.714250000005</v>
      </c>
      <c r="S21" s="6">
        <f t="shared" si="23"/>
        <v>12164.82855</v>
      </c>
      <c r="T21" s="7">
        <f t="shared" si="24"/>
        <v>0</v>
      </c>
      <c r="U21" s="7">
        <f t="shared" si="25"/>
        <v>-8109.8857000000007</v>
      </c>
      <c r="V21" s="7">
        <f t="shared" si="28"/>
        <v>-16219.771400000001</v>
      </c>
      <c r="W21" s="8">
        <f t="shared" si="26"/>
        <v>-28384.599950000003</v>
      </c>
    </row>
    <row r="22" spans="1:25" ht="15" customHeight="1" x14ac:dyDescent="0.25">
      <c r="A22" s="31" t="s">
        <v>18</v>
      </c>
      <c r="B22" s="85" t="s">
        <v>89</v>
      </c>
      <c r="C22" s="72">
        <v>8312379</v>
      </c>
      <c r="D22" s="73">
        <v>31089</v>
      </c>
      <c r="E22" s="73">
        <v>457988</v>
      </c>
      <c r="F22" s="74">
        <v>1654097</v>
      </c>
      <c r="G22" s="44">
        <f t="shared" si="13"/>
        <v>7147359</v>
      </c>
      <c r="H22" s="38">
        <f>(G22-(G22*0.1))</f>
        <v>6432623.0999999996</v>
      </c>
      <c r="I22" s="11"/>
      <c r="J22" s="10">
        <f t="shared" si="0"/>
        <v>-16081.557750000002</v>
      </c>
      <c r="K22" s="9">
        <f t="shared" si="1"/>
        <v>-6432.6230999999998</v>
      </c>
      <c r="L22" s="9">
        <f t="shared" si="2"/>
        <v>-16081.557750000002</v>
      </c>
      <c r="M22" s="11">
        <f t="shared" si="3"/>
        <v>-6432.6230999999998</v>
      </c>
      <c r="N22" s="10">
        <f t="shared" si="4"/>
        <v>16081.557750000002</v>
      </c>
      <c r="O22" s="9">
        <f t="shared" si="5"/>
        <v>6432.6230999999998</v>
      </c>
      <c r="P22" s="7">
        <f t="shared" si="6"/>
        <v>0</v>
      </c>
      <c r="Q22" s="9">
        <f t="shared" si="7"/>
        <v>-6432.6230999999998</v>
      </c>
      <c r="R22" s="11">
        <f t="shared" si="8"/>
        <v>-16081.557750000002</v>
      </c>
      <c r="S22" s="10">
        <f t="shared" si="9"/>
        <v>9648.9346499999992</v>
      </c>
      <c r="T22" s="7">
        <f t="shared" si="10"/>
        <v>0</v>
      </c>
      <c r="U22" s="9">
        <f t="shared" si="11"/>
        <v>-6432.6230999999998</v>
      </c>
      <c r="V22" s="9">
        <f t="shared" ref="V22:V24" si="29">(((-2/100)*0.1*H22))</f>
        <v>-12865.2462</v>
      </c>
      <c r="W22" s="11">
        <f t="shared" si="12"/>
        <v>-22514.180850000001</v>
      </c>
    </row>
    <row r="23" spans="1:25" ht="15" customHeight="1" x14ac:dyDescent="0.25">
      <c r="A23" s="31" t="s">
        <v>19</v>
      </c>
      <c r="B23" s="85" t="s">
        <v>89</v>
      </c>
      <c r="C23" s="72">
        <v>7213286</v>
      </c>
      <c r="D23" s="73">
        <v>19783</v>
      </c>
      <c r="E23" s="73">
        <v>402367</v>
      </c>
      <c r="F23" s="74">
        <v>1498702</v>
      </c>
      <c r="G23" s="44">
        <f t="shared" si="13"/>
        <v>6136734</v>
      </c>
      <c r="H23" s="38">
        <f>(G23-(G23*0.1))</f>
        <v>5523060.5999999996</v>
      </c>
      <c r="I23" s="11"/>
      <c r="J23" s="10">
        <f t="shared" si="0"/>
        <v>-13807.651500000002</v>
      </c>
      <c r="K23" s="9">
        <f t="shared" si="1"/>
        <v>-5523.0605999999998</v>
      </c>
      <c r="L23" s="9">
        <f t="shared" si="2"/>
        <v>-13807.651500000002</v>
      </c>
      <c r="M23" s="11">
        <f t="shared" si="3"/>
        <v>-5523.0605999999998</v>
      </c>
      <c r="N23" s="10">
        <f t="shared" si="4"/>
        <v>13807.651500000002</v>
      </c>
      <c r="O23" s="9">
        <f t="shared" si="5"/>
        <v>5523.0605999999998</v>
      </c>
      <c r="P23" s="7">
        <f t="shared" si="6"/>
        <v>0</v>
      </c>
      <c r="Q23" s="9">
        <f t="shared" si="7"/>
        <v>-5523.0605999999998</v>
      </c>
      <c r="R23" s="11">
        <f t="shared" si="8"/>
        <v>-13807.651500000002</v>
      </c>
      <c r="S23" s="10">
        <f t="shared" si="9"/>
        <v>8284.5908999999992</v>
      </c>
      <c r="T23" s="7">
        <f t="shared" si="10"/>
        <v>0</v>
      </c>
      <c r="U23" s="9">
        <f t="shared" si="11"/>
        <v>-5523.0605999999998</v>
      </c>
      <c r="V23" s="9">
        <f t="shared" si="29"/>
        <v>-11046.1212</v>
      </c>
      <c r="W23" s="11">
        <f t="shared" si="12"/>
        <v>-19330.712100000001</v>
      </c>
    </row>
    <row r="24" spans="1:25" ht="15" customHeight="1" thickBot="1" x14ac:dyDescent="0.3">
      <c r="A24" s="33" t="s">
        <v>20</v>
      </c>
      <c r="B24" s="85" t="s">
        <v>89</v>
      </c>
      <c r="C24" s="75">
        <v>6968321</v>
      </c>
      <c r="D24" s="76">
        <v>18670</v>
      </c>
      <c r="E24" s="76">
        <v>410965</v>
      </c>
      <c r="F24" s="77">
        <v>1403456</v>
      </c>
      <c r="G24" s="45">
        <f t="shared" si="13"/>
        <v>5994500</v>
      </c>
      <c r="H24" s="39">
        <f>(G24-(G24*0.1))</f>
        <v>5395050</v>
      </c>
      <c r="I24" s="14"/>
      <c r="J24" s="12">
        <f t="shared" si="0"/>
        <v>-13487.625000000002</v>
      </c>
      <c r="K24" s="13">
        <f t="shared" si="1"/>
        <v>-5395.05</v>
      </c>
      <c r="L24" s="13">
        <f t="shared" si="2"/>
        <v>-13487.625000000002</v>
      </c>
      <c r="M24" s="14">
        <f t="shared" si="3"/>
        <v>-5395.05</v>
      </c>
      <c r="N24" s="12">
        <f t="shared" si="4"/>
        <v>13487.625000000002</v>
      </c>
      <c r="O24" s="13">
        <f t="shared" si="5"/>
        <v>5395.05</v>
      </c>
      <c r="P24" s="15">
        <f t="shared" si="6"/>
        <v>0</v>
      </c>
      <c r="Q24" s="13">
        <f t="shared" si="7"/>
        <v>-5395.05</v>
      </c>
      <c r="R24" s="14">
        <f t="shared" si="8"/>
        <v>-13487.625000000002</v>
      </c>
      <c r="S24" s="12">
        <f t="shared" si="9"/>
        <v>8092.5749999999998</v>
      </c>
      <c r="T24" s="15">
        <f t="shared" si="10"/>
        <v>0</v>
      </c>
      <c r="U24" s="13">
        <f t="shared" si="11"/>
        <v>-5395.05</v>
      </c>
      <c r="V24" s="13">
        <f t="shared" si="29"/>
        <v>-10790.1</v>
      </c>
      <c r="W24" s="14">
        <f t="shared" si="12"/>
        <v>-18882.675000000003</v>
      </c>
    </row>
    <row r="25" spans="1:25" ht="15.75" thickTop="1" x14ac:dyDescent="0.25">
      <c r="A25" s="49"/>
    </row>
    <row r="26" spans="1:25" ht="20.100000000000001" customHeight="1" x14ac:dyDescent="0.25">
      <c r="H26" s="124" t="s">
        <v>93</v>
      </c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</row>
    <row r="27" spans="1:25" ht="30" customHeight="1" x14ac:dyDescent="0.25">
      <c r="A27" s="97"/>
      <c r="B27" s="97"/>
      <c r="C27" s="97"/>
      <c r="D27" s="97"/>
      <c r="E27" s="97"/>
      <c r="F27" s="97"/>
      <c r="G27" s="97"/>
      <c r="H27" s="123" t="s">
        <v>84</v>
      </c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40"/>
    </row>
    <row r="28" spans="1:25" ht="15.75" thickBot="1" x14ac:dyDescent="0.3">
      <c r="A28" s="5"/>
    </row>
    <row r="29" spans="1:25" ht="16.5" thickTop="1" thickBot="1" x14ac:dyDescent="0.3">
      <c r="A29" s="27"/>
      <c r="B29" s="83"/>
      <c r="C29" s="28"/>
      <c r="D29" s="29"/>
      <c r="E29" s="29"/>
      <c r="F29" s="29"/>
      <c r="G29" s="28"/>
      <c r="H29" s="26"/>
      <c r="I29" s="26"/>
      <c r="J29" s="22" t="s">
        <v>58</v>
      </c>
      <c r="K29" s="25" t="s">
        <v>59</v>
      </c>
      <c r="L29" s="25" t="s">
        <v>60</v>
      </c>
      <c r="M29" s="25" t="s">
        <v>61</v>
      </c>
      <c r="N29" s="25" t="s">
        <v>62</v>
      </c>
      <c r="O29" s="25" t="s">
        <v>63</v>
      </c>
      <c r="P29" s="25" t="s">
        <v>64</v>
      </c>
      <c r="Q29" s="25" t="s">
        <v>65</v>
      </c>
      <c r="R29" s="25" t="s">
        <v>66</v>
      </c>
      <c r="S29" s="25" t="s">
        <v>67</v>
      </c>
      <c r="T29" s="25" t="s">
        <v>68</v>
      </c>
      <c r="U29" s="25" t="s">
        <v>69</v>
      </c>
      <c r="V29" s="25" t="s">
        <v>70</v>
      </c>
      <c r="W29" s="24" t="s">
        <v>71</v>
      </c>
    </row>
    <row r="30" spans="1:25" ht="16.5" thickTop="1" thickBot="1" x14ac:dyDescent="0.3">
      <c r="A30" s="48"/>
      <c r="B30" s="84"/>
      <c r="C30" s="3"/>
      <c r="D30" s="2"/>
      <c r="E30" s="2"/>
      <c r="F30" s="2"/>
      <c r="G30" s="2"/>
      <c r="J30" s="154" t="s">
        <v>81</v>
      </c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6"/>
    </row>
    <row r="31" spans="1:25" ht="16.5" customHeight="1" thickTop="1" thickBot="1" x14ac:dyDescent="0.3">
      <c r="A31" s="157" t="s">
        <v>76</v>
      </c>
      <c r="B31" s="111"/>
      <c r="C31" s="111"/>
      <c r="D31" s="111"/>
      <c r="E31" s="111"/>
      <c r="F31" s="111"/>
      <c r="G31" s="112"/>
      <c r="J31" s="158" t="s">
        <v>47</v>
      </c>
      <c r="K31" s="159"/>
      <c r="L31" s="159"/>
      <c r="M31" s="160"/>
      <c r="N31" s="161" t="s">
        <v>48</v>
      </c>
      <c r="O31" s="162"/>
      <c r="P31" s="162"/>
      <c r="Q31" s="162"/>
      <c r="R31" s="162"/>
      <c r="S31" s="162"/>
      <c r="T31" s="162"/>
      <c r="U31" s="162"/>
      <c r="V31" s="162"/>
      <c r="W31" s="163"/>
    </row>
    <row r="32" spans="1:25" ht="16.5" thickTop="1" thickBot="1" x14ac:dyDescent="0.3">
      <c r="A32" s="34" t="s">
        <v>3</v>
      </c>
      <c r="B32" s="80" t="s">
        <v>4</v>
      </c>
      <c r="C32" s="25" t="s">
        <v>5</v>
      </c>
      <c r="D32" s="25" t="s">
        <v>6</v>
      </c>
      <c r="E32" s="25" t="s">
        <v>7</v>
      </c>
      <c r="F32" s="36" t="s">
        <v>8</v>
      </c>
      <c r="G32" s="23" t="s">
        <v>23</v>
      </c>
      <c r="H32" s="22" t="s">
        <v>56</v>
      </c>
      <c r="I32" s="24" t="s">
        <v>57</v>
      </c>
      <c r="J32" s="164" t="s">
        <v>72</v>
      </c>
      <c r="K32" s="165"/>
      <c r="L32" s="166" t="s">
        <v>73</v>
      </c>
      <c r="M32" s="167"/>
      <c r="N32" s="168" t="s">
        <v>54</v>
      </c>
      <c r="O32" s="169"/>
      <c r="P32" s="169"/>
      <c r="Q32" s="169"/>
      <c r="R32" s="170"/>
      <c r="S32" s="168" t="s">
        <v>35</v>
      </c>
      <c r="T32" s="169"/>
      <c r="U32" s="169"/>
      <c r="V32" s="169"/>
      <c r="W32" s="170"/>
      <c r="X32" s="43" t="s">
        <v>74</v>
      </c>
      <c r="Y32" s="43" t="s">
        <v>85</v>
      </c>
    </row>
    <row r="33" spans="1:25" ht="87" customHeight="1" thickTop="1" x14ac:dyDescent="0.25">
      <c r="A33" s="171" t="s">
        <v>21</v>
      </c>
      <c r="B33" s="115" t="s">
        <v>22</v>
      </c>
      <c r="C33" s="117" t="s">
        <v>49</v>
      </c>
      <c r="D33" s="117" t="s">
        <v>50</v>
      </c>
      <c r="E33" s="117" t="s">
        <v>51</v>
      </c>
      <c r="F33" s="152" t="s">
        <v>52</v>
      </c>
      <c r="G33" s="145" t="s">
        <v>53</v>
      </c>
      <c r="H33" s="147" t="s">
        <v>82</v>
      </c>
      <c r="I33" s="148"/>
      <c r="J33" s="149" t="s">
        <v>55</v>
      </c>
      <c r="K33" s="126"/>
      <c r="L33" s="126" t="s">
        <v>44</v>
      </c>
      <c r="M33" s="127"/>
      <c r="N33" s="128" t="s">
        <v>45</v>
      </c>
      <c r="O33" s="128"/>
      <c r="P33" s="128"/>
      <c r="Q33" s="128"/>
      <c r="R33" s="128"/>
      <c r="S33" s="129" t="s">
        <v>46</v>
      </c>
      <c r="T33" s="130"/>
      <c r="U33" s="130"/>
      <c r="V33" s="130"/>
      <c r="W33" s="131"/>
      <c r="X33" s="142" t="s">
        <v>79</v>
      </c>
      <c r="Y33" s="142" t="s">
        <v>78</v>
      </c>
    </row>
    <row r="34" spans="1:25" ht="30" x14ac:dyDescent="0.25">
      <c r="A34" s="113"/>
      <c r="B34" s="115"/>
      <c r="C34" s="117"/>
      <c r="D34" s="117"/>
      <c r="E34" s="117"/>
      <c r="F34" s="152"/>
      <c r="G34" s="145"/>
      <c r="H34" s="16" t="s">
        <v>37</v>
      </c>
      <c r="I34" s="17" t="s">
        <v>38</v>
      </c>
      <c r="J34" s="16" t="s">
        <v>24</v>
      </c>
      <c r="K34" s="18" t="s">
        <v>41</v>
      </c>
      <c r="L34" s="19" t="s">
        <v>42</v>
      </c>
      <c r="M34" s="20" t="s">
        <v>43</v>
      </c>
      <c r="N34" s="21" t="s">
        <v>25</v>
      </c>
      <c r="O34" s="19" t="s">
        <v>26</v>
      </c>
      <c r="P34" s="19" t="s">
        <v>27</v>
      </c>
      <c r="Q34" s="19" t="s">
        <v>28</v>
      </c>
      <c r="R34" s="20" t="s">
        <v>29</v>
      </c>
      <c r="S34" s="21" t="s">
        <v>25</v>
      </c>
      <c r="T34" s="19" t="s">
        <v>26</v>
      </c>
      <c r="U34" s="19" t="s">
        <v>27</v>
      </c>
      <c r="V34" s="19" t="s">
        <v>28</v>
      </c>
      <c r="W34" s="20" t="s">
        <v>29</v>
      </c>
      <c r="X34" s="143"/>
      <c r="Y34" s="143"/>
    </row>
    <row r="35" spans="1:25" x14ac:dyDescent="0.25">
      <c r="A35" s="113"/>
      <c r="B35" s="115"/>
      <c r="C35" s="117"/>
      <c r="D35" s="117"/>
      <c r="E35" s="117"/>
      <c r="F35" s="152"/>
      <c r="G35" s="145"/>
      <c r="H35" s="150" t="s">
        <v>40</v>
      </c>
      <c r="I35" s="134" t="s">
        <v>36</v>
      </c>
      <c r="J35" s="136" t="s">
        <v>80</v>
      </c>
      <c r="K35" s="137"/>
      <c r="L35" s="137"/>
      <c r="M35" s="138"/>
      <c r="N35" s="139" t="s">
        <v>80</v>
      </c>
      <c r="O35" s="140"/>
      <c r="P35" s="140"/>
      <c r="Q35" s="140"/>
      <c r="R35" s="140"/>
      <c r="S35" s="139" t="s">
        <v>80</v>
      </c>
      <c r="T35" s="140"/>
      <c r="U35" s="140"/>
      <c r="V35" s="140"/>
      <c r="W35" s="141"/>
      <c r="X35" s="143"/>
      <c r="Y35" s="143"/>
    </row>
    <row r="36" spans="1:25" x14ac:dyDescent="0.25">
      <c r="A36" s="114"/>
      <c r="B36" s="116"/>
      <c r="C36" s="118"/>
      <c r="D36" s="118"/>
      <c r="E36" s="118"/>
      <c r="F36" s="153"/>
      <c r="G36" s="146"/>
      <c r="H36" s="151"/>
      <c r="I36" s="135"/>
      <c r="J36" s="16" t="s">
        <v>30</v>
      </c>
      <c r="K36" s="18" t="s">
        <v>31</v>
      </c>
      <c r="L36" s="19" t="s">
        <v>30</v>
      </c>
      <c r="M36" s="20" t="s">
        <v>31</v>
      </c>
      <c r="N36" s="21" t="s">
        <v>34</v>
      </c>
      <c r="O36" s="19" t="s">
        <v>32</v>
      </c>
      <c r="P36" s="19" t="s">
        <v>33</v>
      </c>
      <c r="Q36" s="19" t="s">
        <v>31</v>
      </c>
      <c r="R36" s="20" t="s">
        <v>30</v>
      </c>
      <c r="S36" s="21" t="s">
        <v>97</v>
      </c>
      <c r="T36" s="19" t="s">
        <v>33</v>
      </c>
      <c r="U36" s="19" t="s">
        <v>31</v>
      </c>
      <c r="V36" s="19" t="s">
        <v>96</v>
      </c>
      <c r="W36" s="20" t="s">
        <v>39</v>
      </c>
      <c r="X36" s="144"/>
      <c r="Y36" s="144"/>
    </row>
    <row r="37" spans="1:25" x14ac:dyDescent="0.25">
      <c r="A37" s="30" t="s">
        <v>12</v>
      </c>
      <c r="B37" s="85" t="s">
        <v>90</v>
      </c>
      <c r="C37" s="51">
        <v>7185870.5049999999</v>
      </c>
      <c r="D37" s="52">
        <v>21746.23</v>
      </c>
      <c r="E37" s="52">
        <v>406725</v>
      </c>
      <c r="F37" s="52">
        <v>1410200.66</v>
      </c>
      <c r="G37" s="60">
        <f t="shared" ref="G37:G48" si="30">(C37+D37+E37-F37)</f>
        <v>6204141.0750000002</v>
      </c>
      <c r="H37" s="10">
        <f>(G13-(G13*0.1))</f>
        <v>5971900.5</v>
      </c>
      <c r="I37" s="11"/>
      <c r="J37" s="55">
        <v>-14929.751250000003</v>
      </c>
      <c r="K37" s="7"/>
      <c r="L37" s="7"/>
      <c r="M37" s="8"/>
      <c r="N37" s="6"/>
      <c r="O37" s="7"/>
      <c r="P37" s="7"/>
      <c r="Q37" s="57">
        <f>(((-1/100)*0.1*H37))</f>
        <v>-5971.9004999999997</v>
      </c>
      <c r="R37" s="8"/>
      <c r="S37" s="6"/>
      <c r="T37" s="7"/>
      <c r="U37" s="57">
        <f>(((-1/100)*0.1*H37))</f>
        <v>-5971.9004999999997</v>
      </c>
      <c r="V37" s="7"/>
      <c r="W37" s="8"/>
      <c r="X37" s="46">
        <f>SUM(H37:W37)</f>
        <v>5945026.9477499994</v>
      </c>
      <c r="Y37" s="46">
        <f>(G37-X37)</f>
        <v>259114.12725000083</v>
      </c>
    </row>
    <row r="38" spans="1:25" x14ac:dyDescent="0.25">
      <c r="A38" s="30" t="s">
        <v>11</v>
      </c>
      <c r="B38" s="85" t="s">
        <v>90</v>
      </c>
      <c r="C38" s="51">
        <v>7196961.7800000003</v>
      </c>
      <c r="D38" s="52">
        <v>31702.525000000001</v>
      </c>
      <c r="E38" s="52">
        <v>419950</v>
      </c>
      <c r="F38" s="52">
        <v>1572819.125</v>
      </c>
      <c r="G38" s="60">
        <f t="shared" si="30"/>
        <v>6075795.1800000006</v>
      </c>
      <c r="H38" s="10">
        <f>(G14-(G14*0.1))</f>
        <v>5988114</v>
      </c>
      <c r="I38" s="11"/>
      <c r="J38" s="55">
        <v>-14970.285000000003</v>
      </c>
      <c r="K38" s="7"/>
      <c r="L38" s="7"/>
      <c r="M38" s="8"/>
      <c r="N38" s="6"/>
      <c r="O38" s="7"/>
      <c r="P38" s="7"/>
      <c r="Q38" s="57">
        <f t="shared" ref="Q38:Q48" si="31">(((-1/100)*0.1*H38))</f>
        <v>-5988.1140000000005</v>
      </c>
      <c r="R38" s="8"/>
      <c r="S38" s="6"/>
      <c r="T38" s="7"/>
      <c r="U38" s="57">
        <f t="shared" ref="U38:U48" si="32">(((-1/100)*0.1*H38))</f>
        <v>-5988.1140000000005</v>
      </c>
      <c r="V38" s="7"/>
      <c r="W38" s="8"/>
      <c r="X38" s="46">
        <f t="shared" ref="X38:X48" si="33">SUM(H38:W38)</f>
        <v>5961167.4869999997</v>
      </c>
      <c r="Y38" s="46">
        <f t="shared" ref="Y38:Y48" si="34">(G38-X38)</f>
        <v>114627.6930000009</v>
      </c>
    </row>
    <row r="39" spans="1:25" x14ac:dyDescent="0.25">
      <c r="A39" s="30" t="s">
        <v>10</v>
      </c>
      <c r="B39" s="85" t="s">
        <v>90</v>
      </c>
      <c r="C39" s="51">
        <v>8049285.3899999997</v>
      </c>
      <c r="D39" s="52">
        <v>42615.067000000003</v>
      </c>
      <c r="E39" s="52">
        <v>439125.91</v>
      </c>
      <c r="F39" s="52">
        <v>1674250</v>
      </c>
      <c r="G39" s="60">
        <f t="shared" si="30"/>
        <v>6856776.3669999987</v>
      </c>
      <c r="H39" s="10">
        <f>(G15-(G15*0.1))</f>
        <v>6815471.4000000004</v>
      </c>
      <c r="I39" s="11"/>
      <c r="J39" s="55">
        <v>-17038.678500000005</v>
      </c>
      <c r="K39" s="7"/>
      <c r="L39" s="7"/>
      <c r="M39" s="8"/>
      <c r="N39" s="6"/>
      <c r="O39" s="7"/>
      <c r="P39" s="7"/>
      <c r="Q39" s="57">
        <f t="shared" si="31"/>
        <v>-6815.4714000000004</v>
      </c>
      <c r="R39" s="8"/>
      <c r="S39" s="6"/>
      <c r="T39" s="7"/>
      <c r="U39" s="57">
        <f t="shared" si="32"/>
        <v>-6815.4714000000004</v>
      </c>
      <c r="V39" s="7"/>
      <c r="W39" s="8"/>
      <c r="X39" s="46">
        <f t="shared" si="33"/>
        <v>6784801.7786999997</v>
      </c>
      <c r="Y39" s="46">
        <f t="shared" si="34"/>
        <v>71974.588299999014</v>
      </c>
    </row>
    <row r="40" spans="1:25" x14ac:dyDescent="0.25">
      <c r="A40" s="30" t="s">
        <v>9</v>
      </c>
      <c r="B40" s="85" t="s">
        <v>90</v>
      </c>
      <c r="C40" s="51">
        <v>8429024.5649999995</v>
      </c>
      <c r="D40" s="52">
        <v>44605.86</v>
      </c>
      <c r="E40" s="52">
        <v>443306.435</v>
      </c>
      <c r="F40" s="52">
        <v>1668875</v>
      </c>
      <c r="G40" s="60">
        <f t="shared" si="30"/>
        <v>7248061.8599999994</v>
      </c>
      <c r="H40" s="10"/>
      <c r="I40" s="11">
        <f t="shared" ref="I40:I45" si="35">(G16-(G16*0.15))</f>
        <v>7290949.7999999998</v>
      </c>
      <c r="J40" s="55">
        <v>-18227.374500000002</v>
      </c>
      <c r="K40" s="7"/>
      <c r="L40" s="7"/>
      <c r="M40" s="8"/>
      <c r="N40" s="6"/>
      <c r="O40" s="7"/>
      <c r="P40" s="7"/>
      <c r="Q40" s="57">
        <f>(((-1/100)*0.1*I40))</f>
        <v>-7290.9498000000003</v>
      </c>
      <c r="R40" s="8"/>
      <c r="S40" s="6"/>
      <c r="T40" s="7"/>
      <c r="U40" s="57">
        <f>(((-1/100)*0.1*I40))</f>
        <v>-7290.9498000000003</v>
      </c>
      <c r="V40" s="7"/>
      <c r="W40" s="8"/>
      <c r="X40" s="46">
        <f t="shared" si="33"/>
        <v>7258140.5259000007</v>
      </c>
      <c r="Y40" s="46">
        <f t="shared" si="34"/>
        <v>-10078.665900001302</v>
      </c>
    </row>
    <row r="41" spans="1:25" x14ac:dyDescent="0.25">
      <c r="A41" s="30" t="s">
        <v>13</v>
      </c>
      <c r="B41" s="85" t="s">
        <v>90</v>
      </c>
      <c r="C41" s="51">
        <v>8545501.5700000003</v>
      </c>
      <c r="D41" s="52">
        <v>55425.705000000002</v>
      </c>
      <c r="E41" s="52">
        <v>460464.40500000003</v>
      </c>
      <c r="F41" s="52">
        <v>1822077.57</v>
      </c>
      <c r="G41" s="60">
        <f t="shared" si="30"/>
        <v>7239314.1099999994</v>
      </c>
      <c r="H41" s="10"/>
      <c r="I41" s="11">
        <f t="shared" si="35"/>
        <v>7550204.9000000004</v>
      </c>
      <c r="J41" s="55">
        <v>-18875.512250000003</v>
      </c>
      <c r="K41" s="7"/>
      <c r="L41" s="7"/>
      <c r="M41" s="8"/>
      <c r="N41" s="6"/>
      <c r="O41" s="7"/>
      <c r="P41" s="7"/>
      <c r="Q41" s="57">
        <f t="shared" ref="Q41:Q45" si="36">(((-1/100)*0.1*I41))</f>
        <v>-7550.2049000000006</v>
      </c>
      <c r="R41" s="8"/>
      <c r="S41" s="6"/>
      <c r="T41" s="7"/>
      <c r="U41" s="57">
        <f t="shared" ref="U41:U45" si="37">(((-1/100)*0.1*I41))</f>
        <v>-7550.2049000000006</v>
      </c>
      <c r="V41" s="7"/>
      <c r="W41" s="8"/>
      <c r="X41" s="46">
        <f t="shared" si="33"/>
        <v>7516228.9779500002</v>
      </c>
      <c r="Y41" s="46">
        <f t="shared" si="34"/>
        <v>-276914.8679500008</v>
      </c>
    </row>
    <row r="42" spans="1:25" x14ac:dyDescent="0.25">
      <c r="A42" s="30" t="s">
        <v>14</v>
      </c>
      <c r="B42" s="85" t="s">
        <v>90</v>
      </c>
      <c r="C42" s="51">
        <v>9044030.9049999993</v>
      </c>
      <c r="D42" s="52">
        <v>61409.425000000003</v>
      </c>
      <c r="E42" s="52">
        <v>503396.28499999997</v>
      </c>
      <c r="F42" s="52">
        <v>1888529.1950000001</v>
      </c>
      <c r="G42" s="60">
        <f t="shared" si="30"/>
        <v>7720307.4199999999</v>
      </c>
      <c r="H42" s="10"/>
      <c r="I42" s="11">
        <f t="shared" si="35"/>
        <v>8151877.4000000004</v>
      </c>
      <c r="J42" s="55">
        <v>-20379.693500000005</v>
      </c>
      <c r="K42" s="7"/>
      <c r="L42" s="7"/>
      <c r="M42" s="8"/>
      <c r="N42" s="6"/>
      <c r="O42" s="7"/>
      <c r="P42" s="7"/>
      <c r="Q42" s="57">
        <f t="shared" si="36"/>
        <v>-8151.8774000000003</v>
      </c>
      <c r="R42" s="8"/>
      <c r="S42" s="6"/>
      <c r="T42" s="7"/>
      <c r="U42" s="57">
        <f t="shared" si="37"/>
        <v>-8151.8774000000003</v>
      </c>
      <c r="V42" s="7"/>
      <c r="W42" s="8"/>
      <c r="X42" s="46">
        <f t="shared" si="33"/>
        <v>8115193.951700001</v>
      </c>
      <c r="Y42" s="46">
        <f t="shared" si="34"/>
        <v>-394886.5317000011</v>
      </c>
    </row>
    <row r="43" spans="1:25" x14ac:dyDescent="0.25">
      <c r="A43" s="30" t="s">
        <v>15</v>
      </c>
      <c r="B43" s="85" t="s">
        <v>90</v>
      </c>
      <c r="C43" s="51">
        <v>10339716.074999999</v>
      </c>
      <c r="D43" s="52">
        <v>78569.414999999994</v>
      </c>
      <c r="E43" s="52">
        <v>659925.03</v>
      </c>
      <c r="F43" s="52">
        <v>2273364.9900000002</v>
      </c>
      <c r="G43" s="60">
        <f t="shared" si="30"/>
        <v>8804845.5299999975</v>
      </c>
      <c r="H43" s="10"/>
      <c r="I43" s="11">
        <f t="shared" si="35"/>
        <v>8456631.3000000007</v>
      </c>
      <c r="J43" s="55">
        <v>-21141.578250000006</v>
      </c>
      <c r="K43" s="7"/>
      <c r="L43" s="7"/>
      <c r="M43" s="8"/>
      <c r="N43" s="6"/>
      <c r="O43" s="7"/>
      <c r="P43" s="7"/>
      <c r="Q43" s="57">
        <f t="shared" si="36"/>
        <v>-8456.6313000000009</v>
      </c>
      <c r="R43" s="8"/>
      <c r="S43" s="6"/>
      <c r="T43" s="7"/>
      <c r="U43" s="57">
        <f t="shared" si="37"/>
        <v>-8456.6313000000009</v>
      </c>
      <c r="V43" s="7"/>
      <c r="W43" s="8"/>
      <c r="X43" s="46">
        <f t="shared" si="33"/>
        <v>8418576.4591499995</v>
      </c>
      <c r="Y43" s="46">
        <f t="shared" si="34"/>
        <v>386269.07084999792</v>
      </c>
    </row>
    <row r="44" spans="1:25" x14ac:dyDescent="0.25">
      <c r="A44" s="30" t="s">
        <v>16</v>
      </c>
      <c r="B44" s="85" t="s">
        <v>90</v>
      </c>
      <c r="C44" s="51">
        <v>9950471.1050000004</v>
      </c>
      <c r="D44" s="52">
        <v>78094.115000000005</v>
      </c>
      <c r="E44" s="52">
        <v>616863.72</v>
      </c>
      <c r="F44" s="52">
        <v>2140008.2549999999</v>
      </c>
      <c r="G44" s="60">
        <f t="shared" si="30"/>
        <v>8505420.6850000024</v>
      </c>
      <c r="H44" s="10"/>
      <c r="I44" s="11">
        <f t="shared" si="35"/>
        <v>8870684.1500000004</v>
      </c>
      <c r="J44" s="55">
        <v>-22176.710375000006</v>
      </c>
      <c r="K44" s="7"/>
      <c r="L44" s="7"/>
      <c r="M44" s="8"/>
      <c r="N44" s="6"/>
      <c r="O44" s="7"/>
      <c r="P44" s="7"/>
      <c r="Q44" s="57">
        <f t="shared" si="36"/>
        <v>-8870.684150000001</v>
      </c>
      <c r="R44" s="8"/>
      <c r="S44" s="6"/>
      <c r="T44" s="7"/>
      <c r="U44" s="57">
        <f t="shared" si="37"/>
        <v>-8870.684150000001</v>
      </c>
      <c r="V44" s="7"/>
      <c r="W44" s="8"/>
      <c r="X44" s="46">
        <f t="shared" si="33"/>
        <v>8830766.0713250022</v>
      </c>
      <c r="Y44" s="46">
        <f t="shared" si="34"/>
        <v>-325345.38632499985</v>
      </c>
    </row>
    <row r="45" spans="1:25" x14ac:dyDescent="0.25">
      <c r="A45" s="30" t="s">
        <v>17</v>
      </c>
      <c r="B45" s="85" t="s">
        <v>90</v>
      </c>
      <c r="C45" s="51">
        <v>8794891.4550000001</v>
      </c>
      <c r="D45" s="52">
        <v>60025.63</v>
      </c>
      <c r="E45" s="52">
        <v>516826.90500000003</v>
      </c>
      <c r="F45" s="52">
        <v>1691205.18</v>
      </c>
      <c r="G45" s="60">
        <f t="shared" si="30"/>
        <v>7680538.8100000005</v>
      </c>
      <c r="H45" s="10"/>
      <c r="I45" s="11">
        <f t="shared" si="35"/>
        <v>8109885.7000000002</v>
      </c>
      <c r="J45" s="55">
        <v>-20274.714250000005</v>
      </c>
      <c r="K45" s="7"/>
      <c r="L45" s="7"/>
      <c r="M45" s="8"/>
      <c r="N45" s="6"/>
      <c r="O45" s="9"/>
      <c r="P45" s="7"/>
      <c r="Q45" s="57">
        <f t="shared" si="36"/>
        <v>-8109.8857000000007</v>
      </c>
      <c r="R45" s="8"/>
      <c r="S45" s="6"/>
      <c r="T45" s="7"/>
      <c r="U45" s="57">
        <f t="shared" si="37"/>
        <v>-8109.8857000000007</v>
      </c>
      <c r="V45" s="7"/>
      <c r="W45" s="8"/>
      <c r="X45" s="46">
        <f t="shared" si="33"/>
        <v>8073391.2143499991</v>
      </c>
      <c r="Y45" s="46">
        <f t="shared" si="34"/>
        <v>-392852.40434999857</v>
      </c>
    </row>
    <row r="46" spans="1:25" x14ac:dyDescent="0.25">
      <c r="A46" s="31" t="s">
        <v>18</v>
      </c>
      <c r="B46" s="85" t="s">
        <v>90</v>
      </c>
      <c r="C46" s="51">
        <v>7439579.2050000001</v>
      </c>
      <c r="D46" s="52">
        <v>31089</v>
      </c>
      <c r="E46" s="52">
        <v>457988</v>
      </c>
      <c r="F46" s="52">
        <v>1654097</v>
      </c>
      <c r="G46" s="60">
        <f t="shared" si="30"/>
        <v>6274559.2050000001</v>
      </c>
      <c r="H46" s="10">
        <f>(G22-(G22*0.1))</f>
        <v>6432623.0999999996</v>
      </c>
      <c r="I46" s="11"/>
      <c r="J46" s="55">
        <v>-16081.557750000002</v>
      </c>
      <c r="K46" s="9"/>
      <c r="L46" s="9"/>
      <c r="M46" s="11"/>
      <c r="N46" s="10"/>
      <c r="O46" s="9"/>
      <c r="P46" s="7"/>
      <c r="Q46" s="58">
        <f t="shared" si="31"/>
        <v>-6432.6230999999998</v>
      </c>
      <c r="R46" s="11"/>
      <c r="S46" s="10"/>
      <c r="T46" s="7"/>
      <c r="U46" s="58">
        <f t="shared" si="32"/>
        <v>-6432.6230999999998</v>
      </c>
      <c r="V46" s="7"/>
      <c r="W46" s="11"/>
      <c r="X46" s="46">
        <f t="shared" si="33"/>
        <v>6403676.2960499991</v>
      </c>
      <c r="Y46" s="46">
        <f t="shared" si="34"/>
        <v>-129117.091049999</v>
      </c>
    </row>
    <row r="47" spans="1:25" x14ac:dyDescent="0.25">
      <c r="A47" s="31" t="s">
        <v>19</v>
      </c>
      <c r="B47" s="85" t="s">
        <v>90</v>
      </c>
      <c r="C47" s="51">
        <v>6528023.8300000001</v>
      </c>
      <c r="D47" s="52">
        <v>17903.615000000002</v>
      </c>
      <c r="E47" s="52">
        <v>364142.13500000001</v>
      </c>
      <c r="F47" s="52">
        <v>1356325.31</v>
      </c>
      <c r="G47" s="60">
        <f t="shared" si="30"/>
        <v>5553744.2699999996</v>
      </c>
      <c r="H47" s="10">
        <f>(G23-(G23*0.1))</f>
        <v>5523060.5999999996</v>
      </c>
      <c r="I47" s="11"/>
      <c r="J47" s="55">
        <v>-13807.651500000002</v>
      </c>
      <c r="K47" s="9"/>
      <c r="L47" s="9"/>
      <c r="M47" s="11"/>
      <c r="N47" s="10"/>
      <c r="O47" s="9"/>
      <c r="P47" s="7"/>
      <c r="Q47" s="58">
        <f t="shared" si="31"/>
        <v>-5523.0605999999998</v>
      </c>
      <c r="R47" s="11"/>
      <c r="S47" s="10"/>
      <c r="T47" s="7"/>
      <c r="U47" s="58">
        <f t="shared" si="32"/>
        <v>-5523.0605999999998</v>
      </c>
      <c r="V47" s="7"/>
      <c r="W47" s="11"/>
      <c r="X47" s="46">
        <f t="shared" si="33"/>
        <v>5498206.8272999991</v>
      </c>
      <c r="Y47" s="46">
        <f t="shared" si="34"/>
        <v>55537.44270000048</v>
      </c>
    </row>
    <row r="48" spans="1:25" ht="15.75" thickBot="1" x14ac:dyDescent="0.3">
      <c r="A48" s="32" t="s">
        <v>20</v>
      </c>
      <c r="B48" s="85" t="s">
        <v>90</v>
      </c>
      <c r="C48" s="53">
        <v>6445696.9249999998</v>
      </c>
      <c r="D48" s="54">
        <v>17269.75</v>
      </c>
      <c r="E48" s="54">
        <v>380142.625</v>
      </c>
      <c r="F48" s="54">
        <v>1298196.8</v>
      </c>
      <c r="G48" s="61">
        <f t="shared" si="30"/>
        <v>5544912.5</v>
      </c>
      <c r="H48" s="12">
        <f>(G24-(G24*0.1))</f>
        <v>5395050</v>
      </c>
      <c r="I48" s="14"/>
      <c r="J48" s="56">
        <v>-13487.625000000002</v>
      </c>
      <c r="K48" s="13"/>
      <c r="L48" s="13"/>
      <c r="M48" s="14"/>
      <c r="N48" s="12"/>
      <c r="O48" s="13"/>
      <c r="P48" s="15"/>
      <c r="Q48" s="59">
        <f t="shared" si="31"/>
        <v>-5395.05</v>
      </c>
      <c r="R48" s="14"/>
      <c r="S48" s="12"/>
      <c r="T48" s="15"/>
      <c r="U48" s="59">
        <f t="shared" si="32"/>
        <v>-5395.05</v>
      </c>
      <c r="V48" s="15"/>
      <c r="W48" s="14"/>
      <c r="X48" s="47">
        <f t="shared" si="33"/>
        <v>5370772.2750000004</v>
      </c>
      <c r="Y48" s="47">
        <f t="shared" si="34"/>
        <v>174140.22499999963</v>
      </c>
    </row>
    <row r="49" spans="1:25" ht="15.75" thickTop="1" x14ac:dyDescent="0.25">
      <c r="A49" s="27"/>
      <c r="B49" s="83"/>
      <c r="C49" s="66"/>
      <c r="D49" s="68"/>
      <c r="E49" s="68"/>
      <c r="F49" s="68"/>
      <c r="G49" s="66"/>
      <c r="H49" s="26"/>
      <c r="I49" s="26"/>
      <c r="J49" s="4"/>
      <c r="K49" s="26"/>
      <c r="L49" s="26"/>
      <c r="M49" s="26"/>
      <c r="N49" s="26"/>
      <c r="O49" s="26"/>
      <c r="P49" s="4"/>
      <c r="Q49" s="78"/>
      <c r="R49" s="78"/>
      <c r="S49" s="78"/>
      <c r="T49" s="79"/>
      <c r="U49" s="78"/>
      <c r="V49" s="4"/>
      <c r="W49" s="26"/>
      <c r="X49" s="67"/>
      <c r="Y49" s="67"/>
    </row>
    <row r="50" spans="1:25" x14ac:dyDescent="0.25">
      <c r="A50" s="5" t="s">
        <v>86</v>
      </c>
      <c r="B50" s="86"/>
      <c r="C50" s="5"/>
      <c r="D50" s="5"/>
      <c r="E50" s="5"/>
      <c r="F50" s="5"/>
      <c r="G50" s="5"/>
      <c r="H50" s="5"/>
      <c r="I50" s="5"/>
      <c r="J50" s="5"/>
    </row>
    <row r="51" spans="1:25" x14ac:dyDescent="0.25">
      <c r="A51" s="5"/>
      <c r="B51" s="86"/>
      <c r="C51" s="5"/>
      <c r="D51" s="5"/>
      <c r="E51" s="5"/>
      <c r="F51" s="5"/>
      <c r="G51" s="5"/>
      <c r="H51" s="5"/>
      <c r="I51" s="5"/>
      <c r="J51" s="5"/>
    </row>
    <row r="52" spans="1:25" x14ac:dyDescent="0.25">
      <c r="A52" s="5" t="s">
        <v>87</v>
      </c>
      <c r="B52" s="86"/>
      <c r="C52" s="5"/>
      <c r="D52" s="5"/>
      <c r="E52" s="5"/>
      <c r="F52" s="5"/>
      <c r="G52" s="5"/>
      <c r="H52" s="5"/>
      <c r="I52" s="5"/>
      <c r="J52" s="5"/>
    </row>
    <row r="53" spans="1:25" x14ac:dyDescent="0.25">
      <c r="A53" s="5"/>
      <c r="B53" s="86"/>
      <c r="C53" s="5"/>
      <c r="D53" s="5"/>
      <c r="E53" s="5"/>
      <c r="F53" s="5"/>
      <c r="G53" s="5"/>
      <c r="H53" s="5"/>
      <c r="I53" s="5"/>
      <c r="J53" s="5"/>
    </row>
    <row r="54" spans="1:25" x14ac:dyDescent="0.25">
      <c r="A54" s="5" t="s">
        <v>88</v>
      </c>
      <c r="B54" s="86"/>
      <c r="C54" s="5"/>
      <c r="D54" s="5"/>
      <c r="E54" s="5"/>
      <c r="F54" s="5"/>
      <c r="G54" s="5"/>
      <c r="H54" s="5"/>
      <c r="I54" s="5"/>
      <c r="J54" s="5"/>
    </row>
  </sheetData>
  <mergeCells count="66">
    <mergeCell ref="D3:G3"/>
    <mergeCell ref="D4:G4"/>
    <mergeCell ref="D5:G5"/>
    <mergeCell ref="A2:G2"/>
    <mergeCell ref="A9:A12"/>
    <mergeCell ref="B9:B12"/>
    <mergeCell ref="C9:C12"/>
    <mergeCell ref="A3:C3"/>
    <mergeCell ref="A4:C4"/>
    <mergeCell ref="A6:C6"/>
    <mergeCell ref="D6:G6"/>
    <mergeCell ref="G9:G12"/>
    <mergeCell ref="H9:I9"/>
    <mergeCell ref="J9:K9"/>
    <mergeCell ref="A5:C5"/>
    <mergeCell ref="J6:W6"/>
    <mergeCell ref="A7:G7"/>
    <mergeCell ref="J7:M7"/>
    <mergeCell ref="N7:W7"/>
    <mergeCell ref="J8:K8"/>
    <mergeCell ref="L8:M8"/>
    <mergeCell ref="N8:R8"/>
    <mergeCell ref="S8:W8"/>
    <mergeCell ref="F33:F36"/>
    <mergeCell ref="J30:W30"/>
    <mergeCell ref="A31:G31"/>
    <mergeCell ref="J31:M31"/>
    <mergeCell ref="N31:W31"/>
    <mergeCell ref="J32:K32"/>
    <mergeCell ref="L32:M32"/>
    <mergeCell ref="N32:R32"/>
    <mergeCell ref="S32:W32"/>
    <mergeCell ref="A33:A36"/>
    <mergeCell ref="B33:B36"/>
    <mergeCell ref="C33:C36"/>
    <mergeCell ref="D33:D36"/>
    <mergeCell ref="E33:E36"/>
    <mergeCell ref="S35:W35"/>
    <mergeCell ref="X33:X36"/>
    <mergeCell ref="Y33:Y36"/>
    <mergeCell ref="G33:G36"/>
    <mergeCell ref="H33:I33"/>
    <mergeCell ref="J33:K33"/>
    <mergeCell ref="L33:M33"/>
    <mergeCell ref="N33:R33"/>
    <mergeCell ref="S33:W33"/>
    <mergeCell ref="H35:H36"/>
    <mergeCell ref="I35:I36"/>
    <mergeCell ref="J35:M35"/>
    <mergeCell ref="N35:R35"/>
    <mergeCell ref="H2:W2"/>
    <mergeCell ref="H1:W1"/>
    <mergeCell ref="H26:W26"/>
    <mergeCell ref="A27:G27"/>
    <mergeCell ref="H27:W27"/>
    <mergeCell ref="L9:M9"/>
    <mergeCell ref="N9:R9"/>
    <mergeCell ref="S9:W9"/>
    <mergeCell ref="H11:H12"/>
    <mergeCell ref="I11:I12"/>
    <mergeCell ref="J11:M11"/>
    <mergeCell ref="N11:R11"/>
    <mergeCell ref="S11:W11"/>
    <mergeCell ref="D9:D12"/>
    <mergeCell ref="E9:E12"/>
    <mergeCell ref="F9:F12"/>
  </mergeCells>
  <pageMargins left="0.7" right="0.7" top="0.75" bottom="0.75" header="0.3" footer="0.3"/>
  <pageSetup paperSize="17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Reporting Form</vt:lpstr>
      <vt:lpstr>Drought Reporting Form</vt:lpstr>
    </vt:vector>
  </TitlesOfParts>
  <Company>Georgia Department of Natural Resources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Cash, Tim</dc:creator>
  <cp:lastModifiedBy>Weaver, Michael</cp:lastModifiedBy>
  <cp:lastPrinted>2014-07-07T19:30:09Z</cp:lastPrinted>
  <dcterms:created xsi:type="dcterms:W3CDTF">2014-06-27T18:51:50Z</dcterms:created>
  <dcterms:modified xsi:type="dcterms:W3CDTF">2014-07-09T21:33:14Z</dcterms:modified>
</cp:coreProperties>
</file>